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563fcc131431521/Dokument/Repeatrar/"/>
    </mc:Choice>
  </mc:AlternateContent>
  <xr:revisionPtr revIDLastSave="275" documentId="13_ncr:1_{AFE8309C-0AF7-4494-BEEC-EB0F28E6DAE1}" xr6:coauthVersionLast="47" xr6:coauthVersionMax="47" xr10:uidLastSave="{BC5F339A-D19D-4D7E-A3EC-72A4F9885E83}"/>
  <bookViews>
    <workbookView xWindow="-98" yWindow="-98" windowWidth="20715" windowHeight="13276" xr2:uid="{B959858C-F52F-49C5-8B37-D4F3B7E3B25D}"/>
  </bookViews>
  <sheets>
    <sheet name="Blad1" sheetId="1" r:id="rId1"/>
    <sheet name="totalstatistic" sheetId="3" r:id="rId2"/>
  </sheets>
  <definedNames>
    <definedName name="dygn" localSheetId="0">INDIRECT(Blad1!$J$42)</definedName>
    <definedName name="Externadata_1" localSheetId="1" hidden="1">totalstatistic!$A$1:$F$58</definedName>
    <definedName name="nod" localSheetId="0">INDIRECT(Blad1!$J$121)</definedName>
    <definedName name="noder" localSheetId="0">INDIRECT(Blad1!$F$1)</definedName>
    <definedName name="normal" localSheetId="0">INDIRECT(Blad1!$J$161)</definedName>
    <definedName name="procent" localSheetId="0">INDIRECT(Blad1!$J$81)</definedName>
    <definedName name="total">INDIRECT(Blad1!$J$3)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" l="1"/>
  <c r="B4" i="1"/>
  <c r="C4" i="1"/>
  <c r="F4" i="1"/>
  <c r="B5" i="1"/>
  <c r="C5" i="1"/>
  <c r="F5" i="1"/>
  <c r="B6" i="1"/>
  <c r="C6" i="1"/>
  <c r="F6" i="1"/>
  <c r="B7" i="1"/>
  <c r="C7" i="1"/>
  <c r="F7" i="1"/>
  <c r="B8" i="1"/>
  <c r="C8" i="1"/>
  <c r="F8" i="1"/>
  <c r="B9" i="1"/>
  <c r="C9" i="1"/>
  <c r="F9" i="1"/>
  <c r="B10" i="1"/>
  <c r="C10" i="1"/>
  <c r="F10" i="1"/>
  <c r="B11" i="1"/>
  <c r="C11" i="1"/>
  <c r="F11" i="1"/>
  <c r="B12" i="1"/>
  <c r="C12" i="1"/>
  <c r="F12" i="1"/>
  <c r="B13" i="1"/>
  <c r="C13" i="1"/>
  <c r="F13" i="1"/>
  <c r="B14" i="1"/>
  <c r="C14" i="1"/>
  <c r="F14" i="1"/>
  <c r="B15" i="1"/>
  <c r="C15" i="1"/>
  <c r="F15" i="1"/>
  <c r="B16" i="1"/>
  <c r="C16" i="1"/>
  <c r="F16" i="1"/>
  <c r="B17" i="1"/>
  <c r="C17" i="1"/>
  <c r="F17" i="1"/>
  <c r="B18" i="1"/>
  <c r="C18" i="1"/>
  <c r="F18" i="1"/>
  <c r="B19" i="1"/>
  <c r="C19" i="1"/>
  <c r="F19" i="1"/>
  <c r="B20" i="1"/>
  <c r="C20" i="1"/>
  <c r="F20" i="1"/>
  <c r="B21" i="1"/>
  <c r="C21" i="1"/>
  <c r="F21" i="1"/>
  <c r="B22" i="1"/>
  <c r="C22" i="1"/>
  <c r="F22" i="1"/>
  <c r="B23" i="1"/>
  <c r="C23" i="1"/>
  <c r="F23" i="1"/>
  <c r="B24" i="1"/>
  <c r="C24" i="1"/>
  <c r="F24" i="1"/>
  <c r="B25" i="1"/>
  <c r="C25" i="1"/>
  <c r="F25" i="1"/>
  <c r="B26" i="1"/>
  <c r="C26" i="1"/>
  <c r="F26" i="1"/>
  <c r="B27" i="1"/>
  <c r="C27" i="1"/>
  <c r="F27" i="1"/>
  <c r="B28" i="1"/>
  <c r="C28" i="1"/>
  <c r="F28" i="1"/>
  <c r="B29" i="1"/>
  <c r="C29" i="1"/>
  <c r="F29" i="1"/>
  <c r="B30" i="1"/>
  <c r="C30" i="1"/>
  <c r="F30" i="1"/>
  <c r="B31" i="1"/>
  <c r="C31" i="1"/>
  <c r="F31" i="1"/>
  <c r="B32" i="1"/>
  <c r="C32" i="1"/>
  <c r="F32" i="1"/>
  <c r="B33" i="1"/>
  <c r="C33" i="1"/>
  <c r="F33" i="1"/>
  <c r="B34" i="1"/>
  <c r="C34" i="1"/>
  <c r="F34" i="1"/>
  <c r="B35" i="1"/>
  <c r="C35" i="1"/>
  <c r="F35" i="1"/>
  <c r="B36" i="1"/>
  <c r="C36" i="1"/>
  <c r="F36" i="1"/>
  <c r="B37" i="1"/>
  <c r="C37" i="1"/>
  <c r="F37" i="1"/>
  <c r="B38" i="1"/>
  <c r="C38" i="1"/>
  <c r="F38" i="1"/>
  <c r="B39" i="1"/>
  <c r="C39" i="1"/>
  <c r="F39" i="1"/>
  <c r="B40" i="1"/>
  <c r="C40" i="1"/>
  <c r="F40" i="1"/>
  <c r="B41" i="1"/>
  <c r="C41" i="1"/>
  <c r="F41" i="1"/>
  <c r="C42" i="1"/>
  <c r="F42" i="1"/>
  <c r="B43" i="1"/>
  <c r="C43" i="1"/>
  <c r="F43" i="1"/>
  <c r="B44" i="1"/>
  <c r="C44" i="1"/>
  <c r="F44" i="1"/>
  <c r="B45" i="1"/>
  <c r="C45" i="1"/>
  <c r="F45" i="1"/>
  <c r="B46" i="1"/>
  <c r="C46" i="1"/>
  <c r="F46" i="1"/>
  <c r="B47" i="1"/>
  <c r="C47" i="1"/>
  <c r="F47" i="1"/>
  <c r="B48" i="1"/>
  <c r="C48" i="1"/>
  <c r="F48" i="1"/>
  <c r="B49" i="1"/>
  <c r="C49" i="1"/>
  <c r="F49" i="1"/>
  <c r="B50" i="1"/>
  <c r="C50" i="1"/>
  <c r="F50" i="1"/>
  <c r="B51" i="1"/>
  <c r="C51" i="1"/>
  <c r="F51" i="1"/>
  <c r="B52" i="1"/>
  <c r="C52" i="1"/>
  <c r="F52" i="1"/>
  <c r="B53" i="1"/>
  <c r="C53" i="1"/>
  <c r="F53" i="1"/>
  <c r="B54" i="1"/>
  <c r="C54" i="1"/>
  <c r="F54" i="1"/>
  <c r="B55" i="1"/>
  <c r="C55" i="1"/>
  <c r="F55" i="1"/>
  <c r="B56" i="1"/>
  <c r="C56" i="1"/>
  <c r="F56" i="1"/>
  <c r="B57" i="1"/>
  <c r="C57" i="1"/>
  <c r="F57" i="1"/>
  <c r="B58" i="1"/>
  <c r="C58" i="1"/>
  <c r="F58" i="1"/>
  <c r="B59" i="1"/>
  <c r="C59" i="1"/>
  <c r="F59" i="1"/>
  <c r="B60" i="1"/>
  <c r="C60" i="1"/>
  <c r="F60" i="1"/>
  <c r="B61" i="1"/>
  <c r="C61" i="1"/>
  <c r="F61" i="1"/>
  <c r="B62" i="1"/>
  <c r="C62" i="1"/>
  <c r="F62" i="1"/>
  <c r="B63" i="1"/>
  <c r="C63" i="1"/>
  <c r="F63" i="1"/>
  <c r="B64" i="1"/>
  <c r="C64" i="1"/>
  <c r="F64" i="1"/>
  <c r="B65" i="1"/>
  <c r="C65" i="1"/>
  <c r="F65" i="1"/>
  <c r="B66" i="1"/>
  <c r="C66" i="1"/>
  <c r="F66" i="1"/>
  <c r="B67" i="1"/>
  <c r="C67" i="1"/>
  <c r="F67" i="1"/>
  <c r="B68" i="1"/>
  <c r="C68" i="1"/>
  <c r="F68" i="1"/>
  <c r="B69" i="1"/>
  <c r="C69" i="1"/>
  <c r="F69" i="1"/>
  <c r="B70" i="1"/>
  <c r="C70" i="1"/>
  <c r="F70" i="1"/>
  <c r="B71" i="1"/>
  <c r="C71" i="1"/>
  <c r="F71" i="1"/>
  <c r="B72" i="1"/>
  <c r="C72" i="1"/>
  <c r="F72" i="1"/>
  <c r="B73" i="1"/>
  <c r="C73" i="1"/>
  <c r="F73" i="1"/>
  <c r="B74" i="1"/>
  <c r="C74" i="1"/>
  <c r="F74" i="1"/>
  <c r="B75" i="1"/>
  <c r="C75" i="1"/>
  <c r="F75" i="1"/>
  <c r="B76" i="1"/>
  <c r="C76" i="1"/>
  <c r="F76" i="1"/>
  <c r="B77" i="1"/>
  <c r="C77" i="1"/>
  <c r="F77" i="1"/>
  <c r="B78" i="1"/>
  <c r="C78" i="1"/>
  <c r="F78" i="1"/>
  <c r="B79" i="1"/>
  <c r="C79" i="1"/>
  <c r="F79" i="1"/>
  <c r="B80" i="1"/>
  <c r="C80" i="1"/>
  <c r="F80" i="1"/>
  <c r="G80" i="1" s="1"/>
  <c r="B81" i="1"/>
  <c r="C81" i="1"/>
  <c r="F81" i="1"/>
  <c r="B82" i="1"/>
  <c r="C82" i="1"/>
  <c r="F82" i="1"/>
  <c r="B83" i="1"/>
  <c r="C83" i="1"/>
  <c r="F83" i="1"/>
  <c r="B84" i="1"/>
  <c r="C84" i="1"/>
  <c r="F84" i="1"/>
  <c r="B85" i="1"/>
  <c r="C85" i="1"/>
  <c r="F85" i="1"/>
  <c r="B86" i="1"/>
  <c r="C86" i="1"/>
  <c r="F86" i="1"/>
  <c r="B87" i="1"/>
  <c r="C87" i="1"/>
  <c r="F87" i="1"/>
  <c r="B88" i="1"/>
  <c r="C88" i="1"/>
  <c r="F88" i="1"/>
  <c r="B89" i="1"/>
  <c r="C89" i="1"/>
  <c r="F89" i="1"/>
  <c r="B90" i="1"/>
  <c r="C90" i="1"/>
  <c r="F90" i="1"/>
  <c r="B91" i="1"/>
  <c r="C91" i="1"/>
  <c r="F91" i="1"/>
  <c r="B92" i="1"/>
  <c r="C92" i="1"/>
  <c r="F92" i="1"/>
  <c r="B93" i="1"/>
  <c r="C93" i="1"/>
  <c r="F93" i="1"/>
  <c r="B94" i="1"/>
  <c r="C94" i="1"/>
  <c r="F94" i="1"/>
  <c r="B95" i="1"/>
  <c r="C95" i="1"/>
  <c r="F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C96" i="1"/>
  <c r="F96" i="1"/>
  <c r="C97" i="1"/>
  <c r="F97" i="1"/>
  <c r="C98" i="1"/>
  <c r="F98" i="1"/>
  <c r="C99" i="1"/>
  <c r="F99" i="1"/>
  <c r="C100" i="1"/>
  <c r="F100" i="1"/>
  <c r="C101" i="1"/>
  <c r="F101" i="1"/>
  <c r="C102" i="1"/>
  <c r="F102" i="1"/>
  <c r="C103" i="1"/>
  <c r="F103" i="1"/>
  <c r="C104" i="1"/>
  <c r="F104" i="1"/>
  <c r="C105" i="1"/>
  <c r="F105" i="1"/>
  <c r="C106" i="1"/>
  <c r="F106" i="1"/>
  <c r="C107" i="1"/>
  <c r="F107" i="1"/>
  <c r="C108" i="1"/>
  <c r="D108" i="1" s="1"/>
  <c r="E108" i="1" s="1"/>
  <c r="F108" i="1"/>
  <c r="C109" i="1"/>
  <c r="F109" i="1"/>
  <c r="C110" i="1"/>
  <c r="F110" i="1"/>
  <c r="C111" i="1"/>
  <c r="F111" i="1"/>
  <c r="C112" i="1"/>
  <c r="F112" i="1"/>
  <c r="C113" i="1"/>
  <c r="F113" i="1"/>
  <c r="C114" i="1"/>
  <c r="F114" i="1"/>
  <c r="C115" i="1"/>
  <c r="F115" i="1"/>
  <c r="C116" i="1"/>
  <c r="F116" i="1"/>
  <c r="C117" i="1"/>
  <c r="F117" i="1"/>
  <c r="C118" i="1"/>
  <c r="F118" i="1"/>
  <c r="C119" i="1"/>
  <c r="F119" i="1"/>
  <c r="C120" i="1"/>
  <c r="F120" i="1"/>
  <c r="C121" i="1"/>
  <c r="F121" i="1"/>
  <c r="C122" i="1"/>
  <c r="F122" i="1"/>
  <c r="C123" i="1"/>
  <c r="F123" i="1"/>
  <c r="F1" i="1" l="1" a="1"/>
  <c r="F1" i="1" s="1"/>
  <c r="D15" i="1"/>
  <c r="E15" i="1" s="1"/>
  <c r="D7" i="1"/>
  <c r="E7" i="1" s="1"/>
  <c r="G78" i="1"/>
  <c r="G64" i="1"/>
  <c r="H64" i="1" s="1"/>
  <c r="D77" i="1"/>
  <c r="E77" i="1" s="1"/>
  <c r="D84" i="1"/>
  <c r="E84" i="1" s="1"/>
  <c r="G62" i="1"/>
  <c r="H62" i="1" s="1"/>
  <c r="G84" i="1"/>
  <c r="H84" i="1" s="1"/>
  <c r="G94" i="1"/>
  <c r="H94" i="1" s="1"/>
  <c r="G73" i="1"/>
  <c r="H73" i="1" s="1"/>
  <c r="G71" i="1"/>
  <c r="H71" i="1" s="1"/>
  <c r="D53" i="1"/>
  <c r="E53" i="1" s="1"/>
  <c r="G116" i="1"/>
  <c r="H116" i="1" s="1"/>
  <c r="G60" i="1"/>
  <c r="H60" i="1" s="1"/>
  <c r="G54" i="1"/>
  <c r="H54" i="1" s="1"/>
  <c r="G52" i="1"/>
  <c r="H52" i="1" s="1"/>
  <c r="D45" i="1"/>
  <c r="E45" i="1" s="1"/>
  <c r="G50" i="1"/>
  <c r="H50" i="1" s="1"/>
  <c r="G44" i="1"/>
  <c r="H44" i="1" s="1"/>
  <c r="G46" i="1"/>
  <c r="H46" i="1" s="1"/>
  <c r="D61" i="1"/>
  <c r="E61" i="1" s="1"/>
  <c r="G58" i="1"/>
  <c r="H58" i="1" s="1"/>
  <c r="D17" i="1"/>
  <c r="E17" i="1" s="1"/>
  <c r="G8" i="1"/>
  <c r="H8" i="1" s="1"/>
  <c r="D121" i="1"/>
  <c r="E121" i="1" s="1"/>
  <c r="D88" i="1"/>
  <c r="E88" i="1" s="1"/>
  <c r="H80" i="1"/>
  <c r="D75" i="1"/>
  <c r="E75" i="1" s="1"/>
  <c r="D67" i="1"/>
  <c r="E67" i="1" s="1"/>
  <c r="G12" i="1"/>
  <c r="H12" i="1" s="1"/>
  <c r="G112" i="1"/>
  <c r="H112" i="1" s="1"/>
  <c r="D42" i="1"/>
  <c r="E42" i="1" s="1"/>
  <c r="G26" i="1"/>
  <c r="H26" i="1" s="1"/>
  <c r="G4" i="1"/>
  <c r="D9" i="1"/>
  <c r="E9" i="1" s="1"/>
  <c r="D19" i="1"/>
  <c r="E19" i="1" s="1"/>
  <c r="G10" i="1"/>
  <c r="H10" i="1" s="1"/>
  <c r="D24" i="1"/>
  <c r="E24" i="1" s="1"/>
  <c r="D21" i="1"/>
  <c r="E21" i="1" s="1"/>
  <c r="D16" i="1"/>
  <c r="E16" i="1" s="1"/>
  <c r="D11" i="1"/>
  <c r="E11" i="1" s="1"/>
  <c r="G6" i="1"/>
  <c r="H6" i="1" s="1"/>
  <c r="D18" i="1"/>
  <c r="E18" i="1" s="1"/>
  <c r="G15" i="1"/>
  <c r="H15" i="1" s="1"/>
  <c r="D23" i="1"/>
  <c r="E23" i="1" s="1"/>
  <c r="G17" i="1"/>
  <c r="H17" i="1" s="1"/>
  <c r="D13" i="1"/>
  <c r="E13" i="1" s="1"/>
  <c r="D25" i="1"/>
  <c r="E25" i="1" s="1"/>
  <c r="G22" i="1"/>
  <c r="H22" i="1" s="1"/>
  <c r="G20" i="1"/>
  <c r="H20" i="1" s="1"/>
  <c r="D5" i="1"/>
  <c r="E5" i="1" s="1"/>
  <c r="G24" i="1"/>
  <c r="H24" i="1" s="1"/>
  <c r="G9" i="1"/>
  <c r="H9" i="1" s="1"/>
  <c r="D27" i="1"/>
  <c r="E27" i="1" s="1"/>
  <c r="G16" i="1"/>
  <c r="H16" i="1" s="1"/>
  <c r="G14" i="1"/>
  <c r="H14" i="1" s="1"/>
  <c r="D4" i="1"/>
  <c r="D22" i="1"/>
  <c r="E22" i="1" s="1"/>
  <c r="D8" i="1"/>
  <c r="E8" i="1" s="1"/>
  <c r="D12" i="1"/>
  <c r="E12" i="1" s="1"/>
  <c r="D10" i="1"/>
  <c r="E10" i="1" s="1"/>
  <c r="G7" i="1"/>
  <c r="H7" i="1" s="1"/>
  <c r="D26" i="1"/>
  <c r="E26" i="1" s="1"/>
  <c r="G23" i="1"/>
  <c r="H23" i="1" s="1"/>
  <c r="G18" i="1"/>
  <c r="H18" i="1" s="1"/>
  <c r="D14" i="1"/>
  <c r="E14" i="1" s="1"/>
  <c r="G25" i="1"/>
  <c r="H25" i="1" s="1"/>
  <c r="D20" i="1"/>
  <c r="E20" i="1" s="1"/>
  <c r="D6" i="1"/>
  <c r="E6" i="1" s="1"/>
  <c r="G27" i="1"/>
  <c r="H27" i="1" s="1"/>
  <c r="G19" i="1"/>
  <c r="H19" i="1" s="1"/>
  <c r="G11" i="1"/>
  <c r="H11" i="1" s="1"/>
  <c r="G21" i="1"/>
  <c r="H21" i="1" s="1"/>
  <c r="G13" i="1"/>
  <c r="H13" i="1" s="1"/>
  <c r="G5" i="1"/>
  <c r="H5" i="1" s="1"/>
  <c r="D114" i="1"/>
  <c r="E114" i="1" s="1"/>
  <c r="D98" i="1"/>
  <c r="E98" i="1" s="1"/>
  <c r="D120" i="1"/>
  <c r="E120" i="1" s="1"/>
  <c r="G104" i="1"/>
  <c r="H104" i="1" s="1"/>
  <c r="G120" i="1"/>
  <c r="H120" i="1" s="1"/>
  <c r="D112" i="1"/>
  <c r="E112" i="1" s="1"/>
  <c r="D105" i="1"/>
  <c r="E105" i="1" s="1"/>
  <c r="H78" i="1"/>
  <c r="D83" i="1"/>
  <c r="E83" i="1" s="1"/>
  <c r="D113" i="1"/>
  <c r="E113" i="1" s="1"/>
  <c r="G109" i="1"/>
  <c r="H109" i="1" s="1"/>
  <c r="G119" i="1"/>
  <c r="H119" i="1" s="1"/>
  <c r="D111" i="1"/>
  <c r="E111" i="1" s="1"/>
  <c r="D103" i="1"/>
  <c r="E103" i="1" s="1"/>
  <c r="D93" i="1"/>
  <c r="E93" i="1" s="1"/>
  <c r="G82" i="1"/>
  <c r="H82" i="1" s="1"/>
  <c r="D64" i="1"/>
  <c r="E64" i="1" s="1"/>
  <c r="D95" i="1"/>
  <c r="E95" i="1" s="1"/>
  <c r="D87" i="1"/>
  <c r="E87" i="1" s="1"/>
  <c r="D66" i="1"/>
  <c r="E66" i="1" s="1"/>
  <c r="D100" i="1"/>
  <c r="E100" i="1" s="1"/>
  <c r="G86" i="1"/>
  <c r="H86" i="1" s="1"/>
  <c r="G79" i="1"/>
  <c r="H79" i="1" s="1"/>
  <c r="D71" i="1"/>
  <c r="E71" i="1" s="1"/>
  <c r="D63" i="1"/>
  <c r="E63" i="1" s="1"/>
  <c r="D55" i="1"/>
  <c r="E55" i="1" s="1"/>
  <c r="D47" i="1"/>
  <c r="E47" i="1" s="1"/>
  <c r="D123" i="1"/>
  <c r="E123" i="1" s="1"/>
  <c r="D107" i="1"/>
  <c r="E107" i="1" s="1"/>
  <c r="G89" i="1"/>
  <c r="H89" i="1" s="1"/>
  <c r="D76" i="1"/>
  <c r="E76" i="1" s="1"/>
  <c r="G70" i="1"/>
  <c r="H70" i="1" s="1"/>
  <c r="D68" i="1"/>
  <c r="E68" i="1" s="1"/>
  <c r="G108" i="1"/>
  <c r="H108" i="1" s="1"/>
  <c r="G101" i="1"/>
  <c r="H101" i="1" s="1"/>
  <c r="G88" i="1"/>
  <c r="H88" i="1" s="1"/>
  <c r="D86" i="1"/>
  <c r="E86" i="1" s="1"/>
  <c r="D82" i="1"/>
  <c r="E82" i="1" s="1"/>
  <c r="D72" i="1"/>
  <c r="E72" i="1" s="1"/>
  <c r="D62" i="1"/>
  <c r="E62" i="1" s="1"/>
  <c r="G57" i="1"/>
  <c r="H57" i="1" s="1"/>
  <c r="D54" i="1"/>
  <c r="E54" i="1" s="1"/>
  <c r="G49" i="1"/>
  <c r="H49" i="1" s="1"/>
  <c r="D46" i="1"/>
  <c r="E46" i="1" s="1"/>
  <c r="G100" i="1"/>
  <c r="H100" i="1" s="1"/>
  <c r="D97" i="1"/>
  <c r="E97" i="1" s="1"/>
  <c r="G92" i="1"/>
  <c r="H92" i="1" s="1"/>
  <c r="G90" i="1"/>
  <c r="H90" i="1" s="1"/>
  <c r="D79" i="1"/>
  <c r="E79" i="1" s="1"/>
  <c r="D74" i="1"/>
  <c r="E74" i="1" s="1"/>
  <c r="G59" i="1"/>
  <c r="H59" i="1" s="1"/>
  <c r="G51" i="1"/>
  <c r="H51" i="1" s="1"/>
  <c r="G43" i="1"/>
  <c r="H43" i="1" s="1"/>
  <c r="D92" i="1"/>
  <c r="E92" i="1" s="1"/>
  <c r="G66" i="1"/>
  <c r="H66" i="1" s="1"/>
  <c r="G87" i="1"/>
  <c r="H87" i="1" s="1"/>
  <c r="D115" i="1"/>
  <c r="E115" i="1" s="1"/>
  <c r="D99" i="1"/>
  <c r="E99" i="1" s="1"/>
  <c r="G42" i="1"/>
  <c r="H42" i="1" s="1"/>
  <c r="D116" i="1"/>
  <c r="E116" i="1" s="1"/>
  <c r="G91" i="1"/>
  <c r="H91" i="1" s="1"/>
  <c r="D80" i="1"/>
  <c r="E80" i="1" s="1"/>
  <c r="G75" i="1"/>
  <c r="H75" i="1" s="1"/>
  <c r="D60" i="1"/>
  <c r="E60" i="1" s="1"/>
  <c r="D52" i="1"/>
  <c r="E52" i="1" s="1"/>
  <c r="D44" i="1"/>
  <c r="E44" i="1" s="1"/>
  <c r="D28" i="1"/>
  <c r="E28" i="1" s="1"/>
  <c r="G111" i="1"/>
  <c r="H111" i="1" s="1"/>
  <c r="D78" i="1"/>
  <c r="E78" i="1" s="1"/>
  <c r="D104" i="1"/>
  <c r="E104" i="1" s="1"/>
  <c r="D85" i="1"/>
  <c r="E85" i="1" s="1"/>
  <c r="G81" i="1"/>
  <c r="H81" i="1" s="1"/>
  <c r="D70" i="1"/>
  <c r="E70" i="1" s="1"/>
  <c r="G103" i="1"/>
  <c r="H103" i="1" s="1"/>
  <c r="G83" i="1"/>
  <c r="H83" i="1" s="1"/>
  <c r="G56" i="1"/>
  <c r="H56" i="1" s="1"/>
  <c r="G48" i="1"/>
  <c r="H48" i="1" s="1"/>
  <c r="D106" i="1"/>
  <c r="E106" i="1" s="1"/>
  <c r="G95" i="1"/>
  <c r="H95" i="1" s="1"/>
  <c r="D94" i="1"/>
  <c r="E94" i="1" s="1"/>
  <c r="D90" i="1"/>
  <c r="E90" i="1" s="1"/>
  <c r="G76" i="1"/>
  <c r="H76" i="1" s="1"/>
  <c r="G63" i="1"/>
  <c r="H63" i="1" s="1"/>
  <c r="D58" i="1"/>
  <c r="E58" i="1" s="1"/>
  <c r="G55" i="1"/>
  <c r="H55" i="1" s="1"/>
  <c r="D50" i="1"/>
  <c r="E50" i="1" s="1"/>
  <c r="G47" i="1"/>
  <c r="H47" i="1" s="1"/>
  <c r="D122" i="1"/>
  <c r="E122" i="1" s="1"/>
  <c r="G102" i="1"/>
  <c r="H102" i="1" s="1"/>
  <c r="G96" i="1"/>
  <c r="H96" i="1" s="1"/>
  <c r="G117" i="1"/>
  <c r="H117" i="1" s="1"/>
  <c r="D109" i="1"/>
  <c r="E109" i="1" s="1"/>
  <c r="D101" i="1"/>
  <c r="E101" i="1" s="1"/>
  <c r="G74" i="1"/>
  <c r="H74" i="1" s="1"/>
  <c r="G72" i="1"/>
  <c r="H72" i="1" s="1"/>
  <c r="D69" i="1"/>
  <c r="E69" i="1" s="1"/>
  <c r="G65" i="1"/>
  <c r="H65" i="1" s="1"/>
  <c r="D119" i="1"/>
  <c r="E119" i="1" s="1"/>
  <c r="D96" i="1"/>
  <c r="E96" i="1" s="1"/>
  <c r="D91" i="1"/>
  <c r="E91" i="1" s="1"/>
  <c r="G68" i="1"/>
  <c r="H68" i="1" s="1"/>
  <c r="G67" i="1"/>
  <c r="H67" i="1" s="1"/>
  <c r="D59" i="1"/>
  <c r="E59" i="1" s="1"/>
  <c r="D51" i="1"/>
  <c r="E51" i="1" s="1"/>
  <c r="D43" i="1"/>
  <c r="E43" i="1" s="1"/>
  <c r="D40" i="1"/>
  <c r="E40" i="1" s="1"/>
  <c r="G32" i="1"/>
  <c r="H32" i="1" s="1"/>
  <c r="G33" i="1"/>
  <c r="H33" i="1" s="1"/>
  <c r="D39" i="1"/>
  <c r="E39" i="1" s="1"/>
  <c r="D31" i="1"/>
  <c r="E31" i="1" s="1"/>
  <c r="G28" i="1"/>
  <c r="H28" i="1" s="1"/>
  <c r="G36" i="1"/>
  <c r="H36" i="1" s="1"/>
  <c r="D35" i="1"/>
  <c r="E35" i="1" s="1"/>
  <c r="D30" i="1"/>
  <c r="E30" i="1" s="1"/>
  <c r="D32" i="1"/>
  <c r="E32" i="1" s="1"/>
  <c r="D33" i="1"/>
  <c r="E33" i="1" s="1"/>
  <c r="G34" i="1"/>
  <c r="H34" i="1" s="1"/>
  <c r="G31" i="1"/>
  <c r="H31" i="1" s="1"/>
  <c r="G39" i="1"/>
  <c r="H39" i="1" s="1"/>
  <c r="D36" i="1"/>
  <c r="E36" i="1" s="1"/>
  <c r="G35" i="1"/>
  <c r="H35" i="1" s="1"/>
  <c r="D34" i="1"/>
  <c r="E34" i="1" s="1"/>
  <c r="D38" i="1"/>
  <c r="E38" i="1" s="1"/>
  <c r="G40" i="1"/>
  <c r="H40" i="1" s="1"/>
  <c r="D37" i="1"/>
  <c r="E37" i="1" s="1"/>
  <c r="D29" i="1"/>
  <c r="E29" i="1" s="1"/>
  <c r="G41" i="1"/>
  <c r="H41" i="1" s="1"/>
  <c r="D56" i="1"/>
  <c r="E56" i="1" s="1"/>
  <c r="D48" i="1"/>
  <c r="E48" i="1" s="1"/>
  <c r="D89" i="1"/>
  <c r="E89" i="1" s="1"/>
  <c r="D81" i="1"/>
  <c r="E81" i="1" s="1"/>
  <c r="D73" i="1"/>
  <c r="E73" i="1" s="1"/>
  <c r="D65" i="1"/>
  <c r="E65" i="1" s="1"/>
  <c r="D57" i="1"/>
  <c r="E57" i="1" s="1"/>
  <c r="D49" i="1"/>
  <c r="E49" i="1" s="1"/>
  <c r="D41" i="1"/>
  <c r="E41" i="1" s="1"/>
  <c r="G93" i="1"/>
  <c r="H93" i="1" s="1"/>
  <c r="G85" i="1"/>
  <c r="H85" i="1" s="1"/>
  <c r="G77" i="1"/>
  <c r="H77" i="1" s="1"/>
  <c r="G69" i="1"/>
  <c r="H69" i="1" s="1"/>
  <c r="G61" i="1"/>
  <c r="H61" i="1" s="1"/>
  <c r="G53" i="1"/>
  <c r="H53" i="1" s="1"/>
  <c r="G45" i="1"/>
  <c r="H45" i="1" s="1"/>
  <c r="G37" i="1"/>
  <c r="H37" i="1" s="1"/>
  <c r="G29" i="1"/>
  <c r="H29" i="1" s="1"/>
  <c r="G38" i="1"/>
  <c r="H38" i="1" s="1"/>
  <c r="G30" i="1"/>
  <c r="H30" i="1" s="1"/>
  <c r="J3" i="1" a="1"/>
  <c r="J3" i="1" s="1"/>
  <c r="D117" i="1"/>
  <c r="E117" i="1" s="1"/>
  <c r="D118" i="1"/>
  <c r="E118" i="1" s="1"/>
  <c r="D110" i="1"/>
  <c r="E110" i="1" s="1"/>
  <c r="D102" i="1"/>
  <c r="E102" i="1" s="1"/>
  <c r="G110" i="1"/>
  <c r="H110" i="1" s="1"/>
  <c r="G118" i="1"/>
  <c r="H118" i="1" s="1"/>
  <c r="G121" i="1"/>
  <c r="H121" i="1" s="1"/>
  <c r="G113" i="1"/>
  <c r="H113" i="1" s="1"/>
  <c r="G105" i="1"/>
  <c r="H105" i="1" s="1"/>
  <c r="G97" i="1"/>
  <c r="H97" i="1" s="1"/>
  <c r="G98" i="1"/>
  <c r="H98" i="1" s="1"/>
  <c r="G123" i="1"/>
  <c r="H123" i="1" s="1"/>
  <c r="G115" i="1"/>
  <c r="H115" i="1" s="1"/>
  <c r="G107" i="1"/>
  <c r="H107" i="1" s="1"/>
  <c r="G99" i="1"/>
  <c r="H99" i="1" s="1"/>
  <c r="G122" i="1"/>
  <c r="H122" i="1" s="1"/>
  <c r="G106" i="1"/>
  <c r="H106" i="1" s="1"/>
  <c r="G114" i="1"/>
  <c r="H114" i="1" s="1"/>
  <c r="E4" i="1" l="1"/>
  <c r="J81" i="1" s="1" a="1"/>
  <c r="J81" i="1" s="1"/>
  <c r="J42" i="1" a="1"/>
  <c r="J42" i="1" s="1"/>
  <c r="H4" i="1"/>
  <c r="J161" i="1" s="1" a="1"/>
  <c r="J161" i="1" s="1"/>
  <c r="J121" i="1" a="1"/>
  <c r="J121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035DEB5-C5C6-4B27-9934-6C298E7CB139}" keepAlive="1" name="Fråga - totalstatistic" description="Anslutning till totalstatistic-frågan i arbetsboken." type="5" refreshedVersion="8" refreshOnLoad="1" saveData="1">
    <dbPr connection="Provider=Microsoft.Mashup.OleDb.1;Data Source=$Workbook$;Location=totalstatistic;Extended Properties=&quot;&quot;" command="SELECT * FROM [totalstatistic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<sst xmlns="http://schemas.openxmlformats.org/spreadsheetml/2006/main" count="185" uniqueCount="182">
  <si>
    <t>Månad</t>
  </si>
  <si>
    <t>Talad tid</t>
  </si>
  <si>
    <t>Dagar</t>
  </si>
  <si>
    <t>Per dygn</t>
  </si>
  <si>
    <t>Procent</t>
  </si>
  <si>
    <t>Noder</t>
  </si>
  <si>
    <t>Per nod</t>
  </si>
  <si>
    <t>Normal</t>
  </si>
  <si>
    <t>Column1.Month</t>
  </si>
  <si>
    <t>Column1.total_talked_seconds</t>
  </si>
  <si>
    <t>Column1.total_talked_day</t>
  </si>
  <si>
    <t>Column1.total_talked_hour</t>
  </si>
  <si>
    <t>Column1.NrOfDays</t>
  </si>
  <si>
    <t>Column1.nuberofnodes</t>
  </si>
  <si>
    <t>2020-01</t>
  </si>
  <si>
    <t>0:11:59:39</t>
  </si>
  <si>
    <t>11:59:39</t>
  </si>
  <si>
    <t>2020-02</t>
  </si>
  <si>
    <t>0:19:05:15</t>
  </si>
  <si>
    <t>19:05:15</t>
  </si>
  <si>
    <t>2020-03</t>
  </si>
  <si>
    <t>0:23:45:30</t>
  </si>
  <si>
    <t>23:45:30</t>
  </si>
  <si>
    <t>2020-04</t>
  </si>
  <si>
    <t>1:06:02:48</t>
  </si>
  <si>
    <t>30:02:48</t>
  </si>
  <si>
    <t>2020-05</t>
  </si>
  <si>
    <t>1:03:07:34</t>
  </si>
  <si>
    <t>27:07:34</t>
  </si>
  <si>
    <t>2020-06</t>
  </si>
  <si>
    <t>1:01:53:53</t>
  </si>
  <si>
    <t>25:53:53</t>
  </si>
  <si>
    <t>2020-07</t>
  </si>
  <si>
    <t>2:11:13:36</t>
  </si>
  <si>
    <t>59:13:36</t>
  </si>
  <si>
    <t>2020-08</t>
  </si>
  <si>
    <t>2:12:51:26</t>
  </si>
  <si>
    <t>60:51:26</t>
  </si>
  <si>
    <t>2020-09</t>
  </si>
  <si>
    <t>1:19:30:37</t>
  </si>
  <si>
    <t>43:30:37</t>
  </si>
  <si>
    <t>2020-10</t>
  </si>
  <si>
    <t>2:09:01:59</t>
  </si>
  <si>
    <t>57:01:59</t>
  </si>
  <si>
    <t>2020-11</t>
  </si>
  <si>
    <t>3:01:02:22</t>
  </si>
  <si>
    <t>73:02:22</t>
  </si>
  <si>
    <t>2020-12</t>
  </si>
  <si>
    <t>3:01:40:08</t>
  </si>
  <si>
    <t>73:40:08</t>
  </si>
  <si>
    <t>2021-01</t>
  </si>
  <si>
    <t>2:18:50:40</t>
  </si>
  <si>
    <t>66:50:40</t>
  </si>
  <si>
    <t>2021-02</t>
  </si>
  <si>
    <t>2:20:13:54</t>
  </si>
  <si>
    <t>68:13:54</t>
  </si>
  <si>
    <t>2021-03</t>
  </si>
  <si>
    <t>4:02:06:44</t>
  </si>
  <si>
    <t>98:06:44</t>
  </si>
  <si>
    <t>2021-04</t>
  </si>
  <si>
    <t>5:09:10:35</t>
  </si>
  <si>
    <t>129:10:35</t>
  </si>
  <si>
    <t>2021-05</t>
  </si>
  <si>
    <t>5:16:20:44</t>
  </si>
  <si>
    <t>136:20:44</t>
  </si>
  <si>
    <t>2021-06</t>
  </si>
  <si>
    <t>4:19:40:43</t>
  </si>
  <si>
    <t>115:40:43</t>
  </si>
  <si>
    <t>2021-07</t>
  </si>
  <si>
    <t>5:02:15:31</t>
  </si>
  <si>
    <t>122:15:31</t>
  </si>
  <si>
    <t>2021-08</t>
  </si>
  <si>
    <t>4:05:29:10</t>
  </si>
  <si>
    <t>101:29:10</t>
  </si>
  <si>
    <t>2021-09</t>
  </si>
  <si>
    <t>4:16:34:41</t>
  </si>
  <si>
    <t>112:34:41</t>
  </si>
  <si>
    <t>2021-10</t>
  </si>
  <si>
    <t>4:03:42:36</t>
  </si>
  <si>
    <t>99:42:36</t>
  </si>
  <si>
    <t>2021-11</t>
  </si>
  <si>
    <t>5:02:43:49</t>
  </si>
  <si>
    <t>122:43:49</t>
  </si>
  <si>
    <t>2021-12</t>
  </si>
  <si>
    <t>4:19:05:48</t>
  </si>
  <si>
    <t>115:05:48</t>
  </si>
  <si>
    <t>2022-01</t>
  </si>
  <si>
    <t>6:11:00:34</t>
  </si>
  <si>
    <t>155:00:34</t>
  </si>
  <si>
    <t>2022-02</t>
  </si>
  <si>
    <t>6:08:42:29</t>
  </si>
  <si>
    <t>152:42:29</t>
  </si>
  <si>
    <t>2022-03</t>
  </si>
  <si>
    <t>7:21:56:33</t>
  </si>
  <si>
    <t>189:56:33</t>
  </si>
  <si>
    <t>2022-04</t>
  </si>
  <si>
    <t>7:23:07:36</t>
  </si>
  <si>
    <t>191:07:36</t>
  </si>
  <si>
    <t>2022-05</t>
  </si>
  <si>
    <t>6:04:19:06</t>
  </si>
  <si>
    <t>148:19:06</t>
  </si>
  <si>
    <t>2022-06</t>
  </si>
  <si>
    <t>5:19:44:19</t>
  </si>
  <si>
    <t>139:44:19</t>
  </si>
  <si>
    <t>2022-07</t>
  </si>
  <si>
    <t>6:08:26:06</t>
  </si>
  <si>
    <t>152:26:06</t>
  </si>
  <si>
    <t>2022-08</t>
  </si>
  <si>
    <t>4:18:13:05</t>
  </si>
  <si>
    <t>114:13:05</t>
  </si>
  <si>
    <t>2022-09</t>
  </si>
  <si>
    <t>4:20:31:52</t>
  </si>
  <si>
    <t>116:31:52</t>
  </si>
  <si>
    <t>2022-10</t>
  </si>
  <si>
    <t>6:17:55:04</t>
  </si>
  <si>
    <t>161:55:04</t>
  </si>
  <si>
    <t>2022-11</t>
  </si>
  <si>
    <t>6:15:52:22</t>
  </si>
  <si>
    <t>159:52:22</t>
  </si>
  <si>
    <t>2022-12</t>
  </si>
  <si>
    <t>7:22:11:56</t>
  </si>
  <si>
    <t>190:11:56</t>
  </si>
  <si>
    <t>2023-01</t>
  </si>
  <si>
    <t>7:16:06:46</t>
  </si>
  <si>
    <t>184:06:46</t>
  </si>
  <si>
    <t>2023-02</t>
  </si>
  <si>
    <t>7:12:05:53</t>
  </si>
  <si>
    <t>180:05:53</t>
  </si>
  <si>
    <t>2023-03</t>
  </si>
  <si>
    <t>7:10:56:11</t>
  </si>
  <si>
    <t>178:56:11</t>
  </si>
  <si>
    <t>2023-04</t>
  </si>
  <si>
    <t>6:21:33:26</t>
  </si>
  <si>
    <t>165:33:26</t>
  </si>
  <si>
    <t>2023-05</t>
  </si>
  <si>
    <t>6:23:01:31</t>
  </si>
  <si>
    <t>167:01:31</t>
  </si>
  <si>
    <t>2023-06</t>
  </si>
  <si>
    <t>7:00:03:19</t>
  </si>
  <si>
    <t>168:03:19</t>
  </si>
  <si>
    <t>2023-07</t>
  </si>
  <si>
    <t>6:07:18:45</t>
  </si>
  <si>
    <t>151:18:45</t>
  </si>
  <si>
    <t>2023-08</t>
  </si>
  <si>
    <t>5:11:29:02</t>
  </si>
  <si>
    <t>131:29:02</t>
  </si>
  <si>
    <t>2023-09</t>
  </si>
  <si>
    <t>5:16:21:32</t>
  </si>
  <si>
    <t>136:21:32</t>
  </si>
  <si>
    <t>2023-10</t>
  </si>
  <si>
    <t>5:23:34:31</t>
  </si>
  <si>
    <t>143:34:31</t>
  </si>
  <si>
    <t>2023-11</t>
  </si>
  <si>
    <t>5:13:24:16</t>
  </si>
  <si>
    <t>133:24:16</t>
  </si>
  <si>
    <t>2023-12</t>
  </si>
  <si>
    <t>5:09:06:52</t>
  </si>
  <si>
    <t>129:06:52</t>
  </si>
  <si>
    <t>2024-01</t>
  </si>
  <si>
    <t>2024-02</t>
  </si>
  <si>
    <t>0:00:00:00</t>
  </si>
  <si>
    <t>5:13:27:25</t>
  </si>
  <si>
    <t>133:27:25</t>
  </si>
  <si>
    <t>2024-03</t>
  </si>
  <si>
    <t>5:02:53:30</t>
  </si>
  <si>
    <t>122:53:30</t>
  </si>
  <si>
    <t>2024-04</t>
  </si>
  <si>
    <t>5:20:59:37</t>
  </si>
  <si>
    <t>140:59:37</t>
  </si>
  <si>
    <t>2024-05</t>
  </si>
  <si>
    <t>6:13:28:47</t>
  </si>
  <si>
    <t>157:28:47</t>
  </si>
  <si>
    <t>2024-06</t>
  </si>
  <si>
    <t>5:09:46:54</t>
  </si>
  <si>
    <t>129:46:54</t>
  </si>
  <si>
    <t>2024-07</t>
  </si>
  <si>
    <t>6:01:24:05</t>
  </si>
  <si>
    <t>145:24:05</t>
  </si>
  <si>
    <t>2024-08</t>
  </si>
  <si>
    <t>5:18:29:05</t>
  </si>
  <si>
    <t>138:29:05</t>
  </si>
  <si>
    <t>2024-09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</si>
</sst>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h]\.mm\.ss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165" fontId="0" fillId="0" borderId="0" xfId="0" applyNumberFormat="1"/>
    <xf numFmtId="46" fontId="0" fillId="0" borderId="0" xfId="0" applyNumberFormat="1"/>
    <xf numFmtId="164" fontId="0" fillId="0" borderId="0" xfId="0" applyNumberFormat="1"/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17" fontId="0" fillId="0" borderId="4" xfId="0" applyNumberFormat="1" applyBorder="1"/>
    <xf numFmtId="46" fontId="0" fillId="0" borderId="5" xfId="0" applyNumberFormat="1" applyBorder="1"/>
    <xf numFmtId="17" fontId="0" fillId="0" borderId="6" xfId="0" applyNumberFormat="1" applyBorder="1"/>
    <xf numFmtId="46" fontId="0" fillId="0" borderId="7" xfId="0" applyNumberFormat="1" applyBorder="1"/>
    <xf numFmtId="0" fontId="0" fillId="0" borderId="7" xfId="0" applyBorder="1"/>
    <xf numFmtId="164" fontId="0" fillId="0" borderId="7" xfId="0" applyNumberFormat="1" applyBorder="1"/>
    <xf numFmtId="46" fontId="0" fillId="0" borderId="8" xfId="0" applyNumberFormat="1" applyBorder="1"/>
    <xf numFmtId="0" fontId="0" fillId="3" borderId="0" xfId="0" applyFill="1"/>
    <xf numFmtId="0" fontId="2" fillId="3" borderId="0" xfId="0" applyFont="1" applyFill="1"/>
  </cellXfs>
  <cellStyles count="1">
    <cellStyle name="Normal" xfId="0" builtinId="0"/>
  </cellStyles>
  <dxfs count="1">
    <dxf>
      <numFmt numFmtId="165" formatCode="[h]\.mm\.ss"/>
    </dxf>
  </dxfs>
  <tableStyles count="0" defaultTableStyle="TableStyleMedium2" defaultPivotStyle="PivotStyleLight16"/>
  <colors>
    <mruColors>
      <color rgb="FFFF7D7D"/>
      <color rgb="FFFF6969"/>
      <color rgb="FFFE6150"/>
      <color rgb="FFFF5F33"/>
      <color rgb="FFFF5425"/>
      <color rgb="FFFC6A28"/>
      <color rgb="FFFF7325"/>
      <color rgb="FFFF6611"/>
      <color rgb="FFFF7D11"/>
      <color rgb="FFFE7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1.xml"/><Relationship Id="rId4" Type="http://schemas.openxmlformats.org/officeDocument/2006/relationships/connections" Target="connections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2800"/>
              <a:t>Trafikstatistik över SvxLink Nationellt Nätverk, åren 2020-2024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9539828628498815E-2"/>
          <c:y val="0.10487743981722428"/>
          <c:w val="0.87558452519921603"/>
          <c:h val="0.7578241800149698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99CC00"/>
              </a:solidFill>
              <a:ln w="3175">
                <a:solidFill>
                  <a:srgbClr val="64646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C4C-4D17-A500-CEB030C8676D}"/>
              </c:ext>
            </c:extLst>
          </c:dPt>
          <c:dPt>
            <c:idx val="1"/>
            <c:invertIfNegative val="0"/>
            <c:bubble3D val="0"/>
            <c:spPr>
              <a:solidFill>
                <a:srgbClr val="99CC00"/>
              </a:solidFill>
              <a:ln w="3175">
                <a:solidFill>
                  <a:srgbClr val="64646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C4C-4D17-A500-CEB030C8676D}"/>
              </c:ext>
            </c:extLst>
          </c:dPt>
          <c:dPt>
            <c:idx val="2"/>
            <c:invertIfNegative val="0"/>
            <c:bubble3D val="0"/>
            <c:spPr>
              <a:solidFill>
                <a:srgbClr val="99CC00"/>
              </a:solidFill>
              <a:ln w="3175">
                <a:solidFill>
                  <a:srgbClr val="64646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C4C-4D17-A500-CEB030C8676D}"/>
              </c:ext>
            </c:extLst>
          </c:dPt>
          <c:dPt>
            <c:idx val="3"/>
            <c:invertIfNegative val="0"/>
            <c:bubble3D val="0"/>
            <c:spPr>
              <a:solidFill>
                <a:srgbClr val="99CC00"/>
              </a:solidFill>
              <a:ln w="3175">
                <a:solidFill>
                  <a:srgbClr val="64646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DC4C-4D17-A500-CEB030C8676D}"/>
              </c:ext>
            </c:extLst>
          </c:dPt>
          <c:dPt>
            <c:idx val="4"/>
            <c:invertIfNegative val="0"/>
            <c:bubble3D val="0"/>
            <c:spPr>
              <a:solidFill>
                <a:srgbClr val="99CC00"/>
              </a:solidFill>
              <a:ln w="3175">
                <a:solidFill>
                  <a:srgbClr val="64646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DC4C-4D17-A500-CEB030C8676D}"/>
              </c:ext>
            </c:extLst>
          </c:dPt>
          <c:dPt>
            <c:idx val="5"/>
            <c:invertIfNegative val="0"/>
            <c:bubble3D val="0"/>
            <c:spPr>
              <a:solidFill>
                <a:srgbClr val="99CC00"/>
              </a:solidFill>
              <a:ln w="3175">
                <a:solidFill>
                  <a:srgbClr val="64646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DC4C-4D17-A500-CEB030C8676D}"/>
              </c:ext>
            </c:extLst>
          </c:dPt>
          <c:dPt>
            <c:idx val="6"/>
            <c:invertIfNegative val="0"/>
            <c:bubble3D val="0"/>
            <c:spPr>
              <a:solidFill>
                <a:srgbClr val="99CC00"/>
              </a:solidFill>
              <a:ln w="3175">
                <a:solidFill>
                  <a:srgbClr val="64646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DC4C-4D17-A500-CEB030C8676D}"/>
              </c:ext>
            </c:extLst>
          </c:dPt>
          <c:dPt>
            <c:idx val="7"/>
            <c:invertIfNegative val="0"/>
            <c:bubble3D val="0"/>
            <c:spPr>
              <a:solidFill>
                <a:srgbClr val="99CC00"/>
              </a:solidFill>
              <a:ln w="3175">
                <a:solidFill>
                  <a:srgbClr val="64646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DC4C-4D17-A500-CEB030C8676D}"/>
              </c:ext>
            </c:extLst>
          </c:dPt>
          <c:dPt>
            <c:idx val="8"/>
            <c:invertIfNegative val="0"/>
            <c:bubble3D val="0"/>
            <c:spPr>
              <a:solidFill>
                <a:srgbClr val="99CC00"/>
              </a:solidFill>
              <a:ln w="3175">
                <a:solidFill>
                  <a:srgbClr val="64646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DC4C-4D17-A500-CEB030C8676D}"/>
              </c:ext>
            </c:extLst>
          </c:dPt>
          <c:dPt>
            <c:idx val="9"/>
            <c:invertIfNegative val="0"/>
            <c:bubble3D val="0"/>
            <c:spPr>
              <a:solidFill>
                <a:srgbClr val="99CC00"/>
              </a:solidFill>
              <a:ln w="3175">
                <a:solidFill>
                  <a:srgbClr val="64646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DC4C-4D17-A500-CEB030C8676D}"/>
              </c:ext>
            </c:extLst>
          </c:dPt>
          <c:dPt>
            <c:idx val="10"/>
            <c:invertIfNegative val="0"/>
            <c:bubble3D val="0"/>
            <c:spPr>
              <a:solidFill>
                <a:srgbClr val="99CC00"/>
              </a:solidFill>
              <a:ln w="3175">
                <a:solidFill>
                  <a:srgbClr val="64646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C4C-4D17-A500-CEB030C8676D}"/>
              </c:ext>
            </c:extLst>
          </c:dPt>
          <c:dPt>
            <c:idx val="11"/>
            <c:invertIfNegative val="0"/>
            <c:bubble3D val="0"/>
            <c:spPr>
              <a:solidFill>
                <a:srgbClr val="99CC00"/>
              </a:solidFill>
              <a:ln w="3175">
                <a:solidFill>
                  <a:srgbClr val="64646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C4C-4D17-A500-CEB030C8676D}"/>
              </c:ext>
            </c:extLst>
          </c:dPt>
          <c:dPt>
            <c:idx val="12"/>
            <c:invertIfNegative val="0"/>
            <c:bubble3D val="0"/>
            <c:spPr>
              <a:solidFill>
                <a:srgbClr val="FF9900"/>
              </a:solidFill>
              <a:ln w="3175">
                <a:solidFill>
                  <a:srgbClr val="64646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C4C-4D17-A500-CEB030C8676D}"/>
              </c:ext>
            </c:extLst>
          </c:dPt>
          <c:dPt>
            <c:idx val="13"/>
            <c:invertIfNegative val="0"/>
            <c:bubble3D val="0"/>
            <c:spPr>
              <a:solidFill>
                <a:srgbClr val="FF9900"/>
              </a:solidFill>
              <a:ln w="3175">
                <a:solidFill>
                  <a:srgbClr val="64646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C4C-4D17-A500-CEB030C8676D}"/>
              </c:ext>
            </c:extLst>
          </c:dPt>
          <c:dPt>
            <c:idx val="14"/>
            <c:invertIfNegative val="0"/>
            <c:bubble3D val="0"/>
            <c:spPr>
              <a:solidFill>
                <a:srgbClr val="FF9900"/>
              </a:solidFill>
              <a:ln w="3175">
                <a:solidFill>
                  <a:srgbClr val="64646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C4C-4D17-A500-CEB030C8676D}"/>
              </c:ext>
            </c:extLst>
          </c:dPt>
          <c:dPt>
            <c:idx val="15"/>
            <c:invertIfNegative val="0"/>
            <c:bubble3D val="0"/>
            <c:spPr>
              <a:solidFill>
                <a:srgbClr val="FF9900"/>
              </a:solidFill>
              <a:ln w="3175">
                <a:solidFill>
                  <a:srgbClr val="64646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C4C-4D17-A500-CEB030C8676D}"/>
              </c:ext>
            </c:extLst>
          </c:dPt>
          <c:dPt>
            <c:idx val="16"/>
            <c:invertIfNegative val="0"/>
            <c:bubble3D val="0"/>
            <c:spPr>
              <a:solidFill>
                <a:srgbClr val="FF9900"/>
              </a:solidFill>
              <a:ln w="3175">
                <a:solidFill>
                  <a:srgbClr val="64646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C4C-4D17-A500-CEB030C8676D}"/>
              </c:ext>
            </c:extLst>
          </c:dPt>
          <c:dPt>
            <c:idx val="17"/>
            <c:invertIfNegative val="0"/>
            <c:bubble3D val="0"/>
            <c:spPr>
              <a:solidFill>
                <a:srgbClr val="FF9900"/>
              </a:solidFill>
              <a:ln w="3175">
                <a:solidFill>
                  <a:srgbClr val="64646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DC4C-4D17-A500-CEB030C8676D}"/>
              </c:ext>
            </c:extLst>
          </c:dPt>
          <c:dPt>
            <c:idx val="18"/>
            <c:invertIfNegative val="0"/>
            <c:bubble3D val="0"/>
            <c:spPr>
              <a:solidFill>
                <a:srgbClr val="FF9900"/>
              </a:solidFill>
              <a:ln w="3175">
                <a:solidFill>
                  <a:srgbClr val="64646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C4C-4D17-A500-CEB030C8676D}"/>
              </c:ext>
            </c:extLst>
          </c:dPt>
          <c:dPt>
            <c:idx val="19"/>
            <c:invertIfNegative val="0"/>
            <c:bubble3D val="0"/>
            <c:spPr>
              <a:solidFill>
                <a:srgbClr val="FF9900"/>
              </a:solidFill>
              <a:ln w="3175">
                <a:solidFill>
                  <a:srgbClr val="64646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DC4C-4D17-A500-CEB030C8676D}"/>
              </c:ext>
            </c:extLst>
          </c:dPt>
          <c:dPt>
            <c:idx val="20"/>
            <c:invertIfNegative val="0"/>
            <c:bubble3D val="0"/>
            <c:spPr>
              <a:solidFill>
                <a:srgbClr val="FF9900"/>
              </a:solidFill>
              <a:ln w="3175">
                <a:solidFill>
                  <a:srgbClr val="64646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C4C-4D17-A500-CEB030C8676D}"/>
              </c:ext>
            </c:extLst>
          </c:dPt>
          <c:dPt>
            <c:idx val="21"/>
            <c:invertIfNegative val="0"/>
            <c:bubble3D val="0"/>
            <c:spPr>
              <a:solidFill>
                <a:srgbClr val="FF9900"/>
              </a:solidFill>
              <a:ln w="3175">
                <a:solidFill>
                  <a:srgbClr val="64646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DC4C-4D17-A500-CEB030C8676D}"/>
              </c:ext>
            </c:extLst>
          </c:dPt>
          <c:dPt>
            <c:idx val="22"/>
            <c:invertIfNegative val="0"/>
            <c:bubble3D val="0"/>
            <c:spPr>
              <a:solidFill>
                <a:srgbClr val="FF9900"/>
              </a:solidFill>
              <a:ln w="3175">
                <a:solidFill>
                  <a:srgbClr val="64646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C4C-4D17-A500-CEB030C8676D}"/>
              </c:ext>
            </c:extLst>
          </c:dPt>
          <c:dPt>
            <c:idx val="23"/>
            <c:invertIfNegative val="0"/>
            <c:bubble3D val="0"/>
            <c:spPr>
              <a:solidFill>
                <a:srgbClr val="FF9900"/>
              </a:solidFill>
              <a:ln w="3175">
                <a:solidFill>
                  <a:srgbClr val="64646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DC4C-4D17-A500-CEB030C8676D}"/>
              </c:ext>
            </c:extLst>
          </c:dPt>
          <c:dPt>
            <c:idx val="24"/>
            <c:invertIfNegative val="0"/>
            <c:bubble3D val="0"/>
            <c:spPr>
              <a:solidFill>
                <a:srgbClr val="FF99FF"/>
              </a:solidFill>
              <a:ln w="3175">
                <a:solidFill>
                  <a:srgbClr val="64646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24B2-4DE3-A7C4-4A447902FF7E}"/>
              </c:ext>
            </c:extLst>
          </c:dPt>
          <c:dPt>
            <c:idx val="25"/>
            <c:invertIfNegative val="0"/>
            <c:bubble3D val="0"/>
            <c:spPr>
              <a:solidFill>
                <a:srgbClr val="FF99FF"/>
              </a:solidFill>
              <a:ln w="3175">
                <a:solidFill>
                  <a:srgbClr val="64646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D6A4-4F78-8885-081491B9BC24}"/>
              </c:ext>
            </c:extLst>
          </c:dPt>
          <c:dPt>
            <c:idx val="26"/>
            <c:invertIfNegative val="0"/>
            <c:bubble3D val="0"/>
            <c:spPr>
              <a:solidFill>
                <a:srgbClr val="FF99FF"/>
              </a:solidFill>
              <a:ln w="3175">
                <a:solidFill>
                  <a:srgbClr val="64646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F663-4EBD-BCAA-D815BCDCC47E}"/>
              </c:ext>
            </c:extLst>
          </c:dPt>
          <c:dPt>
            <c:idx val="27"/>
            <c:invertIfNegative val="0"/>
            <c:bubble3D val="0"/>
            <c:spPr>
              <a:solidFill>
                <a:srgbClr val="FF99FF"/>
              </a:solidFill>
              <a:ln w="3175">
                <a:solidFill>
                  <a:srgbClr val="64646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E073-4F15-B673-C0B603F52086}"/>
              </c:ext>
            </c:extLst>
          </c:dPt>
          <c:dPt>
            <c:idx val="28"/>
            <c:invertIfNegative val="0"/>
            <c:bubble3D val="0"/>
            <c:spPr>
              <a:solidFill>
                <a:srgbClr val="FF99FF"/>
              </a:solidFill>
              <a:ln w="3175">
                <a:solidFill>
                  <a:srgbClr val="64646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EAFB-4C97-BBCC-C8B89DDBFF32}"/>
              </c:ext>
            </c:extLst>
          </c:dPt>
          <c:dPt>
            <c:idx val="29"/>
            <c:invertIfNegative val="0"/>
            <c:bubble3D val="0"/>
            <c:spPr>
              <a:solidFill>
                <a:srgbClr val="FF99FF"/>
              </a:solidFill>
              <a:ln w="3175">
                <a:solidFill>
                  <a:srgbClr val="64646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A-EAFB-4C97-BBCC-C8B89DDBFF32}"/>
              </c:ext>
            </c:extLst>
          </c:dPt>
          <c:dPt>
            <c:idx val="30"/>
            <c:invertIfNegative val="0"/>
            <c:bubble3D val="0"/>
            <c:spPr>
              <a:solidFill>
                <a:srgbClr val="FF99FF"/>
              </a:solidFill>
              <a:ln w="3175">
                <a:solidFill>
                  <a:srgbClr val="64646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C-71C0-43F7-907E-7FAC2040A329}"/>
              </c:ext>
            </c:extLst>
          </c:dPt>
          <c:dPt>
            <c:idx val="31"/>
            <c:invertIfNegative val="0"/>
            <c:bubble3D val="0"/>
            <c:spPr>
              <a:solidFill>
                <a:srgbClr val="FF99FF"/>
              </a:solidFill>
              <a:ln w="3175">
                <a:solidFill>
                  <a:srgbClr val="64646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71C0-43F7-907E-7FAC2040A329}"/>
              </c:ext>
            </c:extLst>
          </c:dPt>
          <c:dPt>
            <c:idx val="32"/>
            <c:invertIfNegative val="0"/>
            <c:bubble3D val="0"/>
            <c:spPr>
              <a:solidFill>
                <a:srgbClr val="FF99FF"/>
              </a:solidFill>
              <a:ln w="3175">
                <a:solidFill>
                  <a:srgbClr val="64646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0-DE3B-410E-8489-232AFD8432B1}"/>
              </c:ext>
            </c:extLst>
          </c:dPt>
          <c:dPt>
            <c:idx val="33"/>
            <c:invertIfNegative val="0"/>
            <c:bubble3D val="0"/>
            <c:spPr>
              <a:solidFill>
                <a:srgbClr val="FF99FF"/>
              </a:solidFill>
              <a:ln w="3175">
                <a:solidFill>
                  <a:srgbClr val="64646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DE3B-410E-8489-232AFD8432B1}"/>
              </c:ext>
            </c:extLst>
          </c:dPt>
          <c:dPt>
            <c:idx val="34"/>
            <c:invertIfNegative val="0"/>
            <c:bubble3D val="0"/>
            <c:spPr>
              <a:solidFill>
                <a:srgbClr val="FF99FF"/>
              </a:solidFill>
              <a:ln w="3175">
                <a:solidFill>
                  <a:srgbClr val="64646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2-DE3B-410E-8489-232AFD8432B1}"/>
              </c:ext>
            </c:extLst>
          </c:dPt>
          <c:dPt>
            <c:idx val="35"/>
            <c:invertIfNegative val="0"/>
            <c:bubble3D val="0"/>
            <c:spPr>
              <a:solidFill>
                <a:srgbClr val="FF99FF"/>
              </a:solidFill>
              <a:ln w="3175">
                <a:solidFill>
                  <a:srgbClr val="80808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DE3B-410E-8489-232AFD8432B1}"/>
              </c:ext>
            </c:extLst>
          </c:dPt>
          <c:dPt>
            <c:idx val="36"/>
            <c:invertIfNegative val="0"/>
            <c:bubble3D val="0"/>
            <c:spPr>
              <a:solidFill>
                <a:srgbClr val="00CCFF"/>
              </a:solidFill>
              <a:ln w="3175">
                <a:solidFill>
                  <a:srgbClr val="64646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8-4F39-4365-8007-4E34EFF22749}"/>
              </c:ext>
            </c:extLst>
          </c:dPt>
          <c:dPt>
            <c:idx val="37"/>
            <c:invertIfNegative val="0"/>
            <c:bubble3D val="0"/>
            <c:spPr>
              <a:solidFill>
                <a:srgbClr val="00CC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7-416C-4662-9813-283AA6D78C9B}"/>
              </c:ext>
            </c:extLst>
          </c:dPt>
          <c:dPt>
            <c:idx val="38"/>
            <c:invertIfNegative val="0"/>
            <c:bubble3D val="0"/>
            <c:spPr>
              <a:solidFill>
                <a:srgbClr val="00CC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2-57C0-4114-9E94-05250941ED71}"/>
              </c:ext>
            </c:extLst>
          </c:dPt>
          <c:dPt>
            <c:idx val="39"/>
            <c:invertIfNegative val="0"/>
            <c:bubble3D val="0"/>
            <c:spPr>
              <a:solidFill>
                <a:srgbClr val="00CC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4-1C3D-4358-A524-D933BE67A85E}"/>
              </c:ext>
            </c:extLst>
          </c:dPt>
          <c:dPt>
            <c:idx val="40"/>
            <c:invertIfNegative val="0"/>
            <c:bubble3D val="0"/>
            <c:spPr>
              <a:solidFill>
                <a:srgbClr val="00CC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6-8080-4AF5-B294-91CBFC86AAEC}"/>
              </c:ext>
            </c:extLst>
          </c:dPt>
          <c:dPt>
            <c:idx val="41"/>
            <c:invertIfNegative val="0"/>
            <c:bubble3D val="0"/>
            <c:spPr>
              <a:solidFill>
                <a:srgbClr val="00CC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8-8CC4-47FD-8C66-CE242510D65C}"/>
              </c:ext>
            </c:extLst>
          </c:dPt>
          <c:dPt>
            <c:idx val="42"/>
            <c:invertIfNegative val="0"/>
            <c:bubble3D val="0"/>
            <c:spPr>
              <a:solidFill>
                <a:srgbClr val="00CC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A-0D79-41FB-8D43-E5FF8FFE1565}"/>
              </c:ext>
            </c:extLst>
          </c:dPt>
          <c:dPt>
            <c:idx val="43"/>
            <c:invertIfNegative val="0"/>
            <c:bubble3D val="0"/>
            <c:spPr>
              <a:solidFill>
                <a:srgbClr val="00CC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C-E4CA-4BA3-BB3E-B1EB23A096AF}"/>
              </c:ext>
            </c:extLst>
          </c:dPt>
          <c:dPt>
            <c:idx val="44"/>
            <c:invertIfNegative val="0"/>
            <c:bubble3D val="0"/>
            <c:spPr>
              <a:solidFill>
                <a:srgbClr val="00CC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E-FFBD-4FE6-8B92-46514B34B9DC}"/>
              </c:ext>
            </c:extLst>
          </c:dPt>
          <c:dPt>
            <c:idx val="45"/>
            <c:invertIfNegative val="0"/>
            <c:bubble3D val="0"/>
            <c:spPr>
              <a:solidFill>
                <a:srgbClr val="00CC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0-32CC-42E3-A811-4B031390C519}"/>
              </c:ext>
            </c:extLst>
          </c:dPt>
          <c:dPt>
            <c:idx val="46"/>
            <c:invertIfNegative val="0"/>
            <c:bubble3D val="0"/>
            <c:spPr>
              <a:solidFill>
                <a:srgbClr val="00CC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2-EE3F-48D3-B729-7C7C169BA533}"/>
              </c:ext>
            </c:extLst>
          </c:dPt>
          <c:dPt>
            <c:idx val="47"/>
            <c:invertIfNegative val="0"/>
            <c:bubble3D val="0"/>
            <c:spPr>
              <a:solidFill>
                <a:srgbClr val="00CC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4-02C9-433E-B9D1-764BCBBF160D}"/>
              </c:ext>
            </c:extLst>
          </c:dPt>
          <c:dPt>
            <c:idx val="48"/>
            <c:invertIfNegative val="0"/>
            <c:bubble3D val="0"/>
            <c:spPr>
              <a:solidFill>
                <a:srgbClr val="FF7D7D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6-3C45-45F9-BF00-7E46A9BEA82C}"/>
              </c:ext>
            </c:extLst>
          </c:dPt>
          <c:dPt>
            <c:idx val="49"/>
            <c:invertIfNegative val="0"/>
            <c:bubble3D val="0"/>
            <c:spPr>
              <a:solidFill>
                <a:srgbClr val="FF7D7D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5-0885-449E-81EF-4D6CEEC676E1}"/>
              </c:ext>
            </c:extLst>
          </c:dPt>
          <c:dPt>
            <c:idx val="50"/>
            <c:invertIfNegative val="0"/>
            <c:bubble3D val="0"/>
            <c:spPr>
              <a:solidFill>
                <a:srgbClr val="FF7D7D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6-0885-449E-81EF-4D6CEEC676E1}"/>
              </c:ext>
            </c:extLst>
          </c:dPt>
          <c:dPt>
            <c:idx val="51"/>
            <c:invertIfNegative val="0"/>
            <c:bubble3D val="0"/>
            <c:spPr>
              <a:solidFill>
                <a:srgbClr val="FF7D7D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7-0885-449E-81EF-4D6CEEC676E1}"/>
              </c:ext>
            </c:extLst>
          </c:dPt>
          <c:dPt>
            <c:idx val="52"/>
            <c:invertIfNegative val="0"/>
            <c:bubble3D val="0"/>
            <c:spPr>
              <a:solidFill>
                <a:srgbClr val="FF7D7D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8-C329-431F-92A6-B7DC34EA518F}"/>
              </c:ext>
            </c:extLst>
          </c:dPt>
          <c:dPt>
            <c:idx val="53"/>
            <c:invertIfNegative val="0"/>
            <c:bubble3D val="0"/>
            <c:spPr>
              <a:solidFill>
                <a:srgbClr val="FF7D7D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A-3AB8-4209-9675-973B547ECE80}"/>
              </c:ext>
            </c:extLst>
          </c:dPt>
          <c:dLbls>
            <c:dLbl>
              <c:idx val="0"/>
              <c:layout>
                <c:manualLayout>
                  <c:x val="-1.7045871849456219E-6"/>
                  <c:y val="-1.00185399262765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4C-4D17-A500-CEB030C8676D}"/>
                </c:ext>
              </c:extLst>
            </c:dLbl>
            <c:dLbl>
              <c:idx val="1"/>
              <c:layout>
                <c:manualLayout>
                  <c:x val="1.7255657888304749E-17"/>
                  <c:y val="-9.0406496971812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4C-4D17-A500-CEB030C8676D}"/>
                </c:ext>
              </c:extLst>
            </c:dLbl>
            <c:dLbl>
              <c:idx val="2"/>
              <c:layout>
                <c:manualLayout>
                  <c:x val="1.707707328663125E-6"/>
                  <c:y val="-1.1865552816978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4C-4D17-A500-CEB030C8676D}"/>
                </c:ext>
              </c:extLst>
            </c:dLbl>
            <c:dLbl>
              <c:idx val="3"/>
              <c:layout>
                <c:manualLayout>
                  <c:x val="0"/>
                  <c:y val="-9.01200369344413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4C-4D17-A500-CEB030C8676D}"/>
                </c:ext>
              </c:extLst>
            </c:dLbl>
            <c:dLbl>
              <c:idx val="4"/>
              <c:layout>
                <c:manualLayout>
                  <c:x val="0"/>
                  <c:y val="-1.38169709395743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4C-4D17-A500-CEB030C8676D}"/>
                </c:ext>
              </c:extLst>
            </c:dLbl>
            <c:dLbl>
              <c:idx val="5"/>
              <c:layout>
                <c:manualLayout>
                  <c:x val="9.4295143800090836E-4"/>
                  <c:y val="-1.50158861721232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4C-4D17-A500-CEB030C8676D}"/>
                </c:ext>
              </c:extLst>
            </c:dLbl>
            <c:spPr>
              <a:noFill/>
              <a:ln w="3175"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300" b="0" i="0" u="none" strike="noStrike" kern="1200" baseline="0">
                    <a:ln w="3175">
                      <a:noFill/>
                    </a:ln>
                    <a:solidFill>
                      <a:srgbClr val="003399"/>
                    </a:solidFill>
                    <a:effectLst/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Blad1!$A$4:$A$123</c:f>
              <c:numCache>
                <c:formatCode>mmm\-yy</c:formatCode>
                <c:ptCount val="120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  <c:pt idx="63">
                  <c:v>45748</c:v>
                </c:pt>
                <c:pt idx="64">
                  <c:v>45778</c:v>
                </c:pt>
                <c:pt idx="65">
                  <c:v>45809</c:v>
                </c:pt>
                <c:pt idx="66">
                  <c:v>45839</c:v>
                </c:pt>
                <c:pt idx="67">
                  <c:v>45870</c:v>
                </c:pt>
                <c:pt idx="68">
                  <c:v>45901</c:v>
                </c:pt>
                <c:pt idx="69">
                  <c:v>45931</c:v>
                </c:pt>
                <c:pt idx="70">
                  <c:v>45962</c:v>
                </c:pt>
                <c:pt idx="71">
                  <c:v>45992</c:v>
                </c:pt>
                <c:pt idx="72">
                  <c:v>46023</c:v>
                </c:pt>
                <c:pt idx="73">
                  <c:v>46054</c:v>
                </c:pt>
                <c:pt idx="74">
                  <c:v>46082</c:v>
                </c:pt>
                <c:pt idx="75">
                  <c:v>46113</c:v>
                </c:pt>
                <c:pt idx="76">
                  <c:v>46143</c:v>
                </c:pt>
                <c:pt idx="77">
                  <c:v>46174</c:v>
                </c:pt>
                <c:pt idx="78">
                  <c:v>46204</c:v>
                </c:pt>
                <c:pt idx="79">
                  <c:v>46235</c:v>
                </c:pt>
                <c:pt idx="80">
                  <c:v>46266</c:v>
                </c:pt>
                <c:pt idx="81">
                  <c:v>46296</c:v>
                </c:pt>
                <c:pt idx="82">
                  <c:v>46327</c:v>
                </c:pt>
                <c:pt idx="83">
                  <c:v>46357</c:v>
                </c:pt>
                <c:pt idx="84">
                  <c:v>46388</c:v>
                </c:pt>
                <c:pt idx="85">
                  <c:v>46419</c:v>
                </c:pt>
                <c:pt idx="86">
                  <c:v>46447</c:v>
                </c:pt>
                <c:pt idx="87">
                  <c:v>46478</c:v>
                </c:pt>
                <c:pt idx="88">
                  <c:v>46508</c:v>
                </c:pt>
                <c:pt idx="89">
                  <c:v>46539</c:v>
                </c:pt>
                <c:pt idx="90">
                  <c:v>46569</c:v>
                </c:pt>
                <c:pt idx="91">
                  <c:v>46600</c:v>
                </c:pt>
                <c:pt idx="92">
                  <c:v>46631</c:v>
                </c:pt>
                <c:pt idx="93">
                  <c:v>46661</c:v>
                </c:pt>
                <c:pt idx="94">
                  <c:v>46692</c:v>
                </c:pt>
                <c:pt idx="95">
                  <c:v>46722</c:v>
                </c:pt>
                <c:pt idx="96">
                  <c:v>46753</c:v>
                </c:pt>
                <c:pt idx="97">
                  <c:v>46784</c:v>
                </c:pt>
                <c:pt idx="98">
                  <c:v>46813</c:v>
                </c:pt>
                <c:pt idx="99">
                  <c:v>46844</c:v>
                </c:pt>
                <c:pt idx="100">
                  <c:v>46874</c:v>
                </c:pt>
                <c:pt idx="101">
                  <c:v>46905</c:v>
                </c:pt>
                <c:pt idx="102">
                  <c:v>46935</c:v>
                </c:pt>
                <c:pt idx="103">
                  <c:v>46966</c:v>
                </c:pt>
                <c:pt idx="104">
                  <c:v>46997</c:v>
                </c:pt>
                <c:pt idx="105">
                  <c:v>47027</c:v>
                </c:pt>
                <c:pt idx="106">
                  <c:v>47058</c:v>
                </c:pt>
                <c:pt idx="107">
                  <c:v>47088</c:v>
                </c:pt>
                <c:pt idx="108">
                  <c:v>47119</c:v>
                </c:pt>
                <c:pt idx="109">
                  <c:v>47150</c:v>
                </c:pt>
                <c:pt idx="110">
                  <c:v>47178</c:v>
                </c:pt>
                <c:pt idx="111">
                  <c:v>47209</c:v>
                </c:pt>
                <c:pt idx="112">
                  <c:v>47239</c:v>
                </c:pt>
                <c:pt idx="113">
                  <c:v>47270</c:v>
                </c:pt>
                <c:pt idx="114">
                  <c:v>47300</c:v>
                </c:pt>
                <c:pt idx="115">
                  <c:v>47331</c:v>
                </c:pt>
                <c:pt idx="116">
                  <c:v>47362</c:v>
                </c:pt>
                <c:pt idx="117">
                  <c:v>47392</c:v>
                </c:pt>
                <c:pt idx="118">
                  <c:v>47423</c:v>
                </c:pt>
                <c:pt idx="119">
                  <c:v>47453</c:v>
                </c:pt>
              </c:numCache>
            </c:numRef>
          </c:cat>
          <c:val>
            <c:numRef>
              <c:f>[0]!total</c:f>
              <c:numCache>
                <c:formatCode>[h]:mm:ss</c:formatCode>
                <c:ptCount val="55"/>
                <c:pt idx="0">
                  <c:v>0.49975694444444446</c:v>
                </c:pt>
                <c:pt idx="1">
                  <c:v>0.79531249999999998</c:v>
                </c:pt>
                <c:pt idx="2">
                  <c:v>0.98993055555555554</c:v>
                </c:pt>
                <c:pt idx="3">
                  <c:v>1.2519444444444445</c:v>
                </c:pt>
                <c:pt idx="4">
                  <c:v>1.1302546296296296</c:v>
                </c:pt>
                <c:pt idx="5">
                  <c:v>1.0790856481481481</c:v>
                </c:pt>
                <c:pt idx="6">
                  <c:v>2.4677777777777776</c:v>
                </c:pt>
                <c:pt idx="7">
                  <c:v>2.5357175925925928</c:v>
                </c:pt>
                <c:pt idx="8">
                  <c:v>1.8129282407407408</c:v>
                </c:pt>
                <c:pt idx="9">
                  <c:v>2.3763773148148148</c:v>
                </c:pt>
                <c:pt idx="10">
                  <c:v>3.0433101851851854</c:v>
                </c:pt>
                <c:pt idx="11">
                  <c:v>3.069537037037037</c:v>
                </c:pt>
                <c:pt idx="12">
                  <c:v>2.7851851851851852</c:v>
                </c:pt>
                <c:pt idx="13">
                  <c:v>2.8429861111111112</c:v>
                </c:pt>
                <c:pt idx="14">
                  <c:v>4.088009259259259</c:v>
                </c:pt>
                <c:pt idx="15">
                  <c:v>5.3823495370370367</c:v>
                </c:pt>
                <c:pt idx="16">
                  <c:v>5.6810648148148148</c:v>
                </c:pt>
                <c:pt idx="17">
                  <c:v>4.8199421296296299</c:v>
                </c:pt>
                <c:pt idx="18">
                  <c:v>5.0941087962962959</c:v>
                </c:pt>
                <c:pt idx="19">
                  <c:v>4.2285879629629628</c:v>
                </c:pt>
                <c:pt idx="20">
                  <c:v>4.6907523148148149</c:v>
                </c:pt>
                <c:pt idx="21">
                  <c:v>4.1545833333333331</c:v>
                </c:pt>
                <c:pt idx="22">
                  <c:v>5.1137615740740738</c:v>
                </c:pt>
                <c:pt idx="23">
                  <c:v>4.795694444444444</c:v>
                </c:pt>
                <c:pt idx="24">
                  <c:v>6.4587268518518517</c:v>
                </c:pt>
                <c:pt idx="25">
                  <c:v>6.3628356481481481</c:v>
                </c:pt>
                <c:pt idx="26">
                  <c:v>7.9142708333333331</c:v>
                </c:pt>
                <c:pt idx="27">
                  <c:v>7.9636111111111108</c:v>
                </c:pt>
                <c:pt idx="28">
                  <c:v>6.1799305555555559</c:v>
                </c:pt>
                <c:pt idx="29">
                  <c:v>5.8224421296296294</c:v>
                </c:pt>
                <c:pt idx="30">
                  <c:v>6.3514583333333334</c:v>
                </c:pt>
                <c:pt idx="31">
                  <c:v>4.7590856481481483</c:v>
                </c:pt>
                <c:pt idx="32">
                  <c:v>4.8554629629629629</c:v>
                </c:pt>
                <c:pt idx="33">
                  <c:v>6.7465740740740738</c:v>
                </c:pt>
                <c:pt idx="34">
                  <c:v>6.6613657407407407</c:v>
                </c:pt>
                <c:pt idx="35">
                  <c:v>7.9249537037037037</c:v>
                </c:pt>
                <c:pt idx="36">
                  <c:v>7.6713657407407405</c:v>
                </c:pt>
                <c:pt idx="37">
                  <c:v>7.5040856481481484</c:v>
                </c:pt>
                <c:pt idx="38">
                  <c:v>7.4556828703703708</c:v>
                </c:pt>
                <c:pt idx="39">
                  <c:v>6.8982175925925926</c:v>
                </c:pt>
                <c:pt idx="40">
                  <c:v>6.9593865740740739</c:v>
                </c:pt>
                <c:pt idx="41">
                  <c:v>7.0023032407407406</c:v>
                </c:pt>
                <c:pt idx="42">
                  <c:v>6.3046875</c:v>
                </c:pt>
                <c:pt idx="43">
                  <c:v>5.4784953703703705</c:v>
                </c:pt>
                <c:pt idx="44">
                  <c:v>5.6816203703703705</c:v>
                </c:pt>
                <c:pt idx="45">
                  <c:v>5.982303240740741</c:v>
                </c:pt>
                <c:pt idx="46">
                  <c:v>5.5585185185185182</c:v>
                </c:pt>
                <c:pt idx="47">
                  <c:v>5.3797685185185182</c:v>
                </c:pt>
                <c:pt idx="48">
                  <c:v>5.5607060185185189</c:v>
                </c:pt>
                <c:pt idx="49">
                  <c:v>5.1204861111111111</c:v>
                </c:pt>
                <c:pt idx="50">
                  <c:v>5.8747337962962964</c:v>
                </c:pt>
                <c:pt idx="51">
                  <c:v>6.5616550925925923</c:v>
                </c:pt>
                <c:pt idx="52">
                  <c:v>5.4075694444444444</c:v>
                </c:pt>
                <c:pt idx="53">
                  <c:v>6.058391203703704</c:v>
                </c:pt>
                <c:pt idx="54">
                  <c:v>5.7701967592592593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4C-4D17-A500-CEB030C8676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4"/>
        <c:axId val="752073624"/>
        <c:axId val="752072312"/>
      </c:barChart>
      <c:lineChart>
        <c:grouping val="standard"/>
        <c:varyColors val="0"/>
        <c:ser>
          <c:idx val="1"/>
          <c:order val="1"/>
          <c:tx>
            <c:strRef>
              <c:f>Blad1!$F$3</c:f>
              <c:strCache>
                <c:ptCount val="1"/>
                <c:pt idx="0">
                  <c:v>Noder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>
              <a:outerShdw blurRad="57150" dist="3810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Blad1!noder</c:f>
              <c:numCache>
                <c:formatCode>General</c:formatCode>
                <c:ptCount val="55"/>
                <c:pt idx="0">
                  <c:v>14</c:v>
                </c:pt>
                <c:pt idx="1">
                  <c:v>14</c:v>
                </c:pt>
                <c:pt idx="2">
                  <c:v>16</c:v>
                </c:pt>
                <c:pt idx="3">
                  <c:v>14</c:v>
                </c:pt>
                <c:pt idx="4">
                  <c:v>17</c:v>
                </c:pt>
                <c:pt idx="5">
                  <c:v>16</c:v>
                </c:pt>
                <c:pt idx="6">
                  <c:v>16</c:v>
                </c:pt>
                <c:pt idx="7">
                  <c:v>15</c:v>
                </c:pt>
                <c:pt idx="8">
                  <c:v>15</c:v>
                </c:pt>
                <c:pt idx="9">
                  <c:v>17</c:v>
                </c:pt>
                <c:pt idx="10">
                  <c:v>17</c:v>
                </c:pt>
                <c:pt idx="11">
                  <c:v>17</c:v>
                </c:pt>
                <c:pt idx="12">
                  <c:v>19</c:v>
                </c:pt>
                <c:pt idx="13">
                  <c:v>21</c:v>
                </c:pt>
                <c:pt idx="14">
                  <c:v>24</c:v>
                </c:pt>
                <c:pt idx="15">
                  <c:v>28</c:v>
                </c:pt>
                <c:pt idx="16">
                  <c:v>31</c:v>
                </c:pt>
                <c:pt idx="17">
                  <c:v>30</c:v>
                </c:pt>
                <c:pt idx="18">
                  <c:v>35</c:v>
                </c:pt>
                <c:pt idx="19">
                  <c:v>37</c:v>
                </c:pt>
                <c:pt idx="20">
                  <c:v>37</c:v>
                </c:pt>
                <c:pt idx="21">
                  <c:v>33</c:v>
                </c:pt>
                <c:pt idx="22">
                  <c:v>35</c:v>
                </c:pt>
                <c:pt idx="23">
                  <c:v>43</c:v>
                </c:pt>
                <c:pt idx="24">
                  <c:v>47</c:v>
                </c:pt>
                <c:pt idx="25">
                  <c:v>59</c:v>
                </c:pt>
                <c:pt idx="26">
                  <c:v>59</c:v>
                </c:pt>
                <c:pt idx="27">
                  <c:v>72</c:v>
                </c:pt>
                <c:pt idx="28">
                  <c:v>68</c:v>
                </c:pt>
                <c:pt idx="29">
                  <c:v>65</c:v>
                </c:pt>
                <c:pt idx="30">
                  <c:v>70</c:v>
                </c:pt>
                <c:pt idx="31">
                  <c:v>72</c:v>
                </c:pt>
                <c:pt idx="32">
                  <c:v>72</c:v>
                </c:pt>
                <c:pt idx="33">
                  <c:v>72</c:v>
                </c:pt>
                <c:pt idx="34">
                  <c:v>72</c:v>
                </c:pt>
                <c:pt idx="35">
                  <c:v>72</c:v>
                </c:pt>
                <c:pt idx="36">
                  <c:v>76</c:v>
                </c:pt>
                <c:pt idx="37">
                  <c:v>72</c:v>
                </c:pt>
                <c:pt idx="38">
                  <c:v>77</c:v>
                </c:pt>
                <c:pt idx="39">
                  <c:v>77</c:v>
                </c:pt>
                <c:pt idx="40">
                  <c:v>76</c:v>
                </c:pt>
                <c:pt idx="41">
                  <c:v>77</c:v>
                </c:pt>
                <c:pt idx="42">
                  <c:v>77</c:v>
                </c:pt>
                <c:pt idx="43">
                  <c:v>74</c:v>
                </c:pt>
                <c:pt idx="44">
                  <c:v>72</c:v>
                </c:pt>
                <c:pt idx="45">
                  <c:v>80</c:v>
                </c:pt>
                <c:pt idx="46">
                  <c:v>75</c:v>
                </c:pt>
                <c:pt idx="47">
                  <c:v>78</c:v>
                </c:pt>
                <c:pt idx="48">
                  <c:v>78</c:v>
                </c:pt>
                <c:pt idx="49">
                  <c:v>85</c:v>
                </c:pt>
                <c:pt idx="50">
                  <c:v>85</c:v>
                </c:pt>
                <c:pt idx="51">
                  <c:v>79</c:v>
                </c:pt>
                <c:pt idx="52">
                  <c:v>83</c:v>
                </c:pt>
                <c:pt idx="53">
                  <c:v>84</c:v>
                </c:pt>
                <c:pt idx="5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4F39-4365-8007-4E34EFF22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571640"/>
        <c:axId val="569573608"/>
      </c:lineChart>
      <c:dateAx>
        <c:axId val="752073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200" b="1"/>
                  <a:t>Månad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 Display" panose="020B0004020202020204" pitchFamily="34" charset="0"/>
                <a:ea typeface="+mn-ea"/>
                <a:cs typeface="+mn-cs"/>
              </a:defRPr>
            </a:pPr>
            <a:endParaRPr lang="sv-SE"/>
          </a:p>
        </c:txPr>
        <c:crossAx val="752072312"/>
        <c:crosses val="autoZero"/>
        <c:auto val="1"/>
        <c:lblOffset val="100"/>
        <c:baseTimeUnit val="months"/>
      </c:dateAx>
      <c:valAx>
        <c:axId val="752072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Totalt talad tid</a:t>
                </a:r>
              </a:p>
              <a:p>
                <a:pPr>
                  <a:defRPr sz="1400" b="1"/>
                </a:pPr>
                <a:endParaRPr lang="en-US" sz="1400" b="1"/>
              </a:p>
            </c:rich>
          </c:tx>
          <c:layout>
            <c:manualLayout>
              <c:xMode val="edge"/>
              <c:yMode val="edge"/>
              <c:x val="7.3575510228581723E-3"/>
              <c:y val="0.43987779038819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[h]:mm:ss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2073624"/>
        <c:crosses val="autoZero"/>
        <c:crossBetween val="between"/>
      </c:valAx>
      <c:valAx>
        <c:axId val="56957360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200" b="1"/>
                  <a:t>Antal aktiva noder</a:t>
                </a:r>
              </a:p>
            </c:rich>
          </c:tx>
          <c:layout>
            <c:manualLayout>
              <c:xMode val="edge"/>
              <c:yMode val="edge"/>
              <c:x val="0.97732638319775478"/>
              <c:y val="0.395341738296202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9571640"/>
        <c:crosses val="max"/>
        <c:crossBetween val="between"/>
      </c:valAx>
      <c:catAx>
        <c:axId val="569571640"/>
        <c:scaling>
          <c:orientation val="minMax"/>
        </c:scaling>
        <c:delete val="1"/>
        <c:axPos val="b"/>
        <c:majorTickMark val="out"/>
        <c:minorTickMark val="none"/>
        <c:tickLblPos val="nextTo"/>
        <c:crossAx val="5695736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2800"/>
              <a:t>Trafikstatistik över SvxLink Nationellt Nätverk, åren 2020-2024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4351250312231817E-2"/>
          <c:y val="0.10487743981722428"/>
          <c:w val="0.87558452519921603"/>
          <c:h val="0.7578241800149698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99CC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DC4C-4D17-A500-CEB030C8676D}"/>
              </c:ext>
            </c:extLst>
          </c:dPt>
          <c:dPt>
            <c:idx val="1"/>
            <c:invertIfNegative val="0"/>
            <c:bubble3D val="0"/>
            <c:spPr>
              <a:solidFill>
                <a:srgbClr val="99CC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C4C-4D17-A500-CEB030C8676D}"/>
              </c:ext>
            </c:extLst>
          </c:dPt>
          <c:dPt>
            <c:idx val="2"/>
            <c:invertIfNegative val="0"/>
            <c:bubble3D val="0"/>
            <c:spPr>
              <a:solidFill>
                <a:srgbClr val="99CC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DC4C-4D17-A500-CEB030C8676D}"/>
              </c:ext>
            </c:extLst>
          </c:dPt>
          <c:dPt>
            <c:idx val="3"/>
            <c:invertIfNegative val="0"/>
            <c:bubble3D val="0"/>
            <c:spPr>
              <a:solidFill>
                <a:srgbClr val="99CC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A-DC4C-4D17-A500-CEB030C8676D}"/>
              </c:ext>
            </c:extLst>
          </c:dPt>
          <c:dPt>
            <c:idx val="4"/>
            <c:invertIfNegative val="0"/>
            <c:bubble3D val="0"/>
            <c:spPr>
              <a:solidFill>
                <a:srgbClr val="99CC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DC4C-4D17-A500-CEB030C8676D}"/>
              </c:ext>
            </c:extLst>
          </c:dPt>
          <c:dPt>
            <c:idx val="5"/>
            <c:invertIfNegative val="0"/>
            <c:bubble3D val="0"/>
            <c:spPr>
              <a:solidFill>
                <a:srgbClr val="99CC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DC4C-4D17-A500-CEB030C8676D}"/>
              </c:ext>
            </c:extLst>
          </c:dPt>
          <c:dPt>
            <c:idx val="6"/>
            <c:invertIfNegative val="0"/>
            <c:bubble3D val="0"/>
            <c:spPr>
              <a:solidFill>
                <a:srgbClr val="99CC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DC4C-4D17-A500-CEB030C8676D}"/>
              </c:ext>
            </c:extLst>
          </c:dPt>
          <c:dPt>
            <c:idx val="7"/>
            <c:invertIfNegative val="0"/>
            <c:bubble3D val="0"/>
            <c:spPr>
              <a:solidFill>
                <a:srgbClr val="99CC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DC4C-4D17-A500-CEB030C8676D}"/>
              </c:ext>
            </c:extLst>
          </c:dPt>
          <c:dPt>
            <c:idx val="8"/>
            <c:invertIfNegative val="0"/>
            <c:bubble3D val="0"/>
            <c:spPr>
              <a:solidFill>
                <a:srgbClr val="99CC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DC4C-4D17-A500-CEB030C8676D}"/>
              </c:ext>
            </c:extLst>
          </c:dPt>
          <c:dPt>
            <c:idx val="9"/>
            <c:invertIfNegative val="0"/>
            <c:bubble3D val="0"/>
            <c:spPr>
              <a:solidFill>
                <a:srgbClr val="99CC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DC4C-4D17-A500-CEB030C8676D}"/>
              </c:ext>
            </c:extLst>
          </c:dPt>
          <c:dPt>
            <c:idx val="10"/>
            <c:invertIfNegative val="0"/>
            <c:bubble3D val="0"/>
            <c:spPr>
              <a:solidFill>
                <a:srgbClr val="99CC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DC4C-4D17-A500-CEB030C8676D}"/>
              </c:ext>
            </c:extLst>
          </c:dPt>
          <c:dPt>
            <c:idx val="11"/>
            <c:invertIfNegative val="0"/>
            <c:bubble3D val="0"/>
            <c:spPr>
              <a:solidFill>
                <a:srgbClr val="99CC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C4C-4D17-A500-CEB030C8676D}"/>
              </c:ext>
            </c:extLst>
          </c:dPt>
          <c:dPt>
            <c:idx val="12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C4C-4D17-A500-CEB030C8676D}"/>
              </c:ext>
            </c:extLst>
          </c:dPt>
          <c:dPt>
            <c:idx val="13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DC4C-4D17-A500-CEB030C8676D}"/>
              </c:ext>
            </c:extLst>
          </c:dPt>
          <c:dPt>
            <c:idx val="14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C4C-4D17-A500-CEB030C8676D}"/>
              </c:ext>
            </c:extLst>
          </c:dPt>
          <c:dPt>
            <c:idx val="15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DC4C-4D17-A500-CEB030C8676D}"/>
              </c:ext>
            </c:extLst>
          </c:dPt>
          <c:dPt>
            <c:idx val="16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C4C-4D17-A500-CEB030C8676D}"/>
              </c:ext>
            </c:extLst>
          </c:dPt>
          <c:dPt>
            <c:idx val="17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DC4C-4D17-A500-CEB030C8676D}"/>
              </c:ext>
            </c:extLst>
          </c:dPt>
          <c:dPt>
            <c:idx val="18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C4C-4D17-A500-CEB030C8676D}"/>
              </c:ext>
            </c:extLst>
          </c:dPt>
          <c:dPt>
            <c:idx val="19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DC4C-4D17-A500-CEB030C8676D}"/>
              </c:ext>
            </c:extLst>
          </c:dPt>
          <c:dPt>
            <c:idx val="20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DC4C-4D17-A500-CEB030C8676D}"/>
              </c:ext>
            </c:extLst>
          </c:dPt>
          <c:dPt>
            <c:idx val="21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DC4C-4D17-A500-CEB030C8676D}"/>
              </c:ext>
            </c:extLst>
          </c:dPt>
          <c:dPt>
            <c:idx val="22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DC4C-4D17-A500-CEB030C8676D}"/>
              </c:ext>
            </c:extLst>
          </c:dPt>
          <c:dPt>
            <c:idx val="23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DC4C-4D17-A500-CEB030C8676D}"/>
              </c:ext>
            </c:extLst>
          </c:dPt>
          <c:dPt>
            <c:idx val="24"/>
            <c:invertIfNegative val="0"/>
            <c:bubble3D val="0"/>
            <c:spPr>
              <a:solidFill>
                <a:srgbClr val="FF99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24B2-4DE3-A7C4-4A447902FF7E}"/>
              </c:ext>
            </c:extLst>
          </c:dPt>
          <c:dPt>
            <c:idx val="25"/>
            <c:invertIfNegative val="0"/>
            <c:bubble3D val="0"/>
            <c:spPr>
              <a:solidFill>
                <a:srgbClr val="FF99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D6A4-4F78-8885-081491B9BC24}"/>
              </c:ext>
            </c:extLst>
          </c:dPt>
          <c:dPt>
            <c:idx val="26"/>
            <c:invertIfNegative val="0"/>
            <c:bubble3D val="0"/>
            <c:spPr>
              <a:solidFill>
                <a:srgbClr val="FF99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F663-4EBD-BCAA-D815BCDCC47E}"/>
              </c:ext>
            </c:extLst>
          </c:dPt>
          <c:dPt>
            <c:idx val="27"/>
            <c:invertIfNegative val="0"/>
            <c:bubble3D val="0"/>
            <c:spPr>
              <a:solidFill>
                <a:srgbClr val="FF99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7-E073-4F15-B673-C0B603F52086}"/>
              </c:ext>
            </c:extLst>
          </c:dPt>
          <c:dPt>
            <c:idx val="28"/>
            <c:invertIfNegative val="0"/>
            <c:bubble3D val="0"/>
            <c:spPr>
              <a:solidFill>
                <a:srgbClr val="FF99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9-EAFB-4C97-BBCC-C8B89DDBFF32}"/>
              </c:ext>
            </c:extLst>
          </c:dPt>
          <c:dPt>
            <c:idx val="29"/>
            <c:invertIfNegative val="0"/>
            <c:bubble3D val="0"/>
            <c:spPr>
              <a:solidFill>
                <a:srgbClr val="FF99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A-EAFB-4C97-BBCC-C8B89DDBFF32}"/>
              </c:ext>
            </c:extLst>
          </c:dPt>
          <c:dPt>
            <c:idx val="30"/>
            <c:invertIfNegative val="0"/>
            <c:bubble3D val="0"/>
            <c:spPr>
              <a:solidFill>
                <a:srgbClr val="FF99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C-71C0-43F7-907E-7FAC2040A329}"/>
              </c:ext>
            </c:extLst>
          </c:dPt>
          <c:dPt>
            <c:idx val="31"/>
            <c:invertIfNegative val="0"/>
            <c:bubble3D val="0"/>
            <c:spPr>
              <a:solidFill>
                <a:srgbClr val="FF99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D-71C0-43F7-907E-7FAC2040A329}"/>
              </c:ext>
            </c:extLst>
          </c:dPt>
          <c:dPt>
            <c:idx val="32"/>
            <c:invertIfNegative val="0"/>
            <c:bubble3D val="0"/>
            <c:spPr>
              <a:solidFill>
                <a:srgbClr val="FF99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0-DE3B-410E-8489-232AFD8432B1}"/>
              </c:ext>
            </c:extLst>
          </c:dPt>
          <c:dPt>
            <c:idx val="33"/>
            <c:invertIfNegative val="0"/>
            <c:bubble3D val="0"/>
            <c:spPr>
              <a:solidFill>
                <a:srgbClr val="FF99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1-DE3B-410E-8489-232AFD8432B1}"/>
              </c:ext>
            </c:extLst>
          </c:dPt>
          <c:dPt>
            <c:idx val="34"/>
            <c:invertIfNegative val="0"/>
            <c:bubble3D val="0"/>
            <c:spPr>
              <a:solidFill>
                <a:srgbClr val="FF99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2-DE3B-410E-8489-232AFD8432B1}"/>
              </c:ext>
            </c:extLst>
          </c:dPt>
          <c:dPt>
            <c:idx val="35"/>
            <c:invertIfNegative val="0"/>
            <c:bubble3D val="0"/>
            <c:spPr>
              <a:solidFill>
                <a:srgbClr val="FF99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3-DE3B-410E-8489-232AFD8432B1}"/>
              </c:ext>
            </c:extLst>
          </c:dPt>
          <c:dPt>
            <c:idx val="36"/>
            <c:invertIfNegative val="0"/>
            <c:bubble3D val="0"/>
            <c:spPr>
              <a:solidFill>
                <a:srgbClr val="00CC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8-4F39-4365-8007-4E34EFF22749}"/>
              </c:ext>
            </c:extLst>
          </c:dPt>
          <c:dPt>
            <c:idx val="37"/>
            <c:invertIfNegative val="0"/>
            <c:bubble3D val="0"/>
            <c:spPr>
              <a:solidFill>
                <a:srgbClr val="00CC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A-2C32-41CD-9117-583F65B66D8E}"/>
              </c:ext>
            </c:extLst>
          </c:dPt>
          <c:dPt>
            <c:idx val="38"/>
            <c:invertIfNegative val="0"/>
            <c:bubble3D val="0"/>
            <c:spPr>
              <a:solidFill>
                <a:srgbClr val="00CC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C-27DC-487F-A9DC-22B982ACBDAE}"/>
              </c:ext>
            </c:extLst>
          </c:dPt>
          <c:dPt>
            <c:idx val="39"/>
            <c:invertIfNegative val="0"/>
            <c:bubble3D val="0"/>
            <c:spPr>
              <a:solidFill>
                <a:srgbClr val="00CC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E-0B09-42A8-8D22-21E37EA7CD5E}"/>
              </c:ext>
            </c:extLst>
          </c:dPt>
          <c:dPt>
            <c:idx val="40"/>
            <c:invertIfNegative val="0"/>
            <c:bubble3D val="0"/>
            <c:spPr>
              <a:solidFill>
                <a:srgbClr val="00CC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0-EB69-4009-9959-EBE0B1F18259}"/>
              </c:ext>
            </c:extLst>
          </c:dPt>
          <c:dPt>
            <c:idx val="41"/>
            <c:invertIfNegative val="0"/>
            <c:bubble3D val="0"/>
            <c:spPr>
              <a:solidFill>
                <a:srgbClr val="00CC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2-30B3-496B-B9B5-BB9125EDB88A}"/>
              </c:ext>
            </c:extLst>
          </c:dPt>
          <c:dPt>
            <c:idx val="42"/>
            <c:invertIfNegative val="0"/>
            <c:bubble3D val="0"/>
            <c:spPr>
              <a:solidFill>
                <a:srgbClr val="00CC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4-1F13-49DA-944B-F779951904F5}"/>
              </c:ext>
            </c:extLst>
          </c:dPt>
          <c:dPt>
            <c:idx val="43"/>
            <c:invertIfNegative val="0"/>
            <c:bubble3D val="0"/>
            <c:spPr>
              <a:solidFill>
                <a:srgbClr val="00CC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6-5DBD-4843-ACC3-88C4D3916D80}"/>
              </c:ext>
            </c:extLst>
          </c:dPt>
          <c:dPt>
            <c:idx val="44"/>
            <c:invertIfNegative val="0"/>
            <c:bubble3D val="0"/>
            <c:spPr>
              <a:solidFill>
                <a:srgbClr val="00CC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8-5511-4E71-95CD-9AA397E8331E}"/>
              </c:ext>
            </c:extLst>
          </c:dPt>
          <c:dPt>
            <c:idx val="45"/>
            <c:invertIfNegative val="0"/>
            <c:bubble3D val="0"/>
            <c:spPr>
              <a:solidFill>
                <a:srgbClr val="00CC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A-9350-49AC-AC8C-A62E8C6808B8}"/>
              </c:ext>
            </c:extLst>
          </c:dPt>
          <c:dPt>
            <c:idx val="46"/>
            <c:invertIfNegative val="0"/>
            <c:bubble3D val="0"/>
            <c:spPr>
              <a:solidFill>
                <a:srgbClr val="00CC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C-CFC8-4A9C-BB4E-F53166DA9ED4}"/>
              </c:ext>
            </c:extLst>
          </c:dPt>
          <c:dPt>
            <c:idx val="47"/>
            <c:invertIfNegative val="0"/>
            <c:bubble3D val="0"/>
            <c:spPr>
              <a:solidFill>
                <a:srgbClr val="00CC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E-BE43-4DFE-AD28-95C114CE04FB}"/>
              </c:ext>
            </c:extLst>
          </c:dPt>
          <c:dPt>
            <c:idx val="48"/>
            <c:invertIfNegative val="0"/>
            <c:bubble3D val="0"/>
            <c:spPr>
              <a:solidFill>
                <a:srgbClr val="FF7D7D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0-F137-4434-8760-8982046F6D7B}"/>
              </c:ext>
            </c:extLst>
          </c:dPt>
          <c:dPt>
            <c:idx val="49"/>
            <c:invertIfNegative val="0"/>
            <c:bubble3D val="0"/>
            <c:spPr>
              <a:solidFill>
                <a:srgbClr val="FF7D7D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2-054B-4B8B-9193-58E09EFFBDDB}"/>
              </c:ext>
            </c:extLst>
          </c:dPt>
          <c:dPt>
            <c:idx val="50"/>
            <c:invertIfNegative val="0"/>
            <c:bubble3D val="0"/>
            <c:spPr>
              <a:solidFill>
                <a:srgbClr val="FF7D7D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4-6B10-42F0-B70A-A1B509F60164}"/>
              </c:ext>
            </c:extLst>
          </c:dPt>
          <c:dPt>
            <c:idx val="51"/>
            <c:invertIfNegative val="0"/>
            <c:bubble3D val="0"/>
            <c:spPr>
              <a:solidFill>
                <a:srgbClr val="FF7D7D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6-1AAD-45D9-A7C3-FB97EED63977}"/>
              </c:ext>
            </c:extLst>
          </c:dPt>
          <c:dPt>
            <c:idx val="52"/>
            <c:invertIfNegative val="0"/>
            <c:bubble3D val="0"/>
            <c:spPr>
              <a:solidFill>
                <a:srgbClr val="FF7D7D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8-C0AD-4D3B-9CCF-63A6CA64B2C8}"/>
              </c:ext>
            </c:extLst>
          </c:dPt>
          <c:dPt>
            <c:idx val="53"/>
            <c:invertIfNegative val="0"/>
            <c:bubble3D val="0"/>
            <c:spPr>
              <a:solidFill>
                <a:srgbClr val="FF7D7D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A-5AA6-41DE-9691-EAA050A78745}"/>
              </c:ext>
            </c:extLst>
          </c:dPt>
          <c:dPt>
            <c:idx val="54"/>
            <c:invertIfNegative val="0"/>
            <c:bubble3D val="0"/>
            <c:spPr>
              <a:solidFill>
                <a:srgbClr val="FF7D7D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C-B497-45E8-8A49-1350443547D7}"/>
              </c:ext>
            </c:extLst>
          </c:dPt>
          <c:dLbls>
            <c:dLbl>
              <c:idx val="0"/>
              <c:layout>
                <c:manualLayout>
                  <c:x val="-9.4430480148186714E-18"/>
                  <c:y val="-2.44315192377959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4C-4D17-A500-CEB030C8676D}"/>
                </c:ext>
              </c:extLst>
            </c:dLbl>
            <c:dLbl>
              <c:idx val="1"/>
              <c:layout>
                <c:manualLayout>
                  <c:x val="0"/>
                  <c:y val="-2.77913002534941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4C-4D17-A500-CEB030C8676D}"/>
                </c:ext>
              </c:extLst>
            </c:dLbl>
            <c:dLbl>
              <c:idx val="2"/>
              <c:layout>
                <c:manualLayout>
                  <c:x val="-1.8886096029637343E-17"/>
                  <c:y val="-3.33551181367181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4C-4D17-A500-CEB030C8676D}"/>
                </c:ext>
              </c:extLst>
            </c:dLbl>
            <c:dLbl>
              <c:idx val="3"/>
              <c:layout>
                <c:manualLayout>
                  <c:x val="0"/>
                  <c:y val="-2.9563963811954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4C-4D17-A500-CEB030C8676D}"/>
                </c:ext>
              </c:extLst>
            </c:dLbl>
            <c:dLbl>
              <c:idx val="4"/>
              <c:layout>
                <c:manualLayout>
                  <c:x val="0"/>
                  <c:y val="-3.2779811216105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4C-4D17-A500-CEB030C8676D}"/>
                </c:ext>
              </c:extLst>
            </c:dLbl>
            <c:dLbl>
              <c:idx val="5"/>
              <c:layout>
                <c:manualLayout>
                  <c:x val="0"/>
                  <c:y val="-3.40183528180491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4C-4D17-A500-CEB030C8676D}"/>
                </c:ext>
              </c:extLst>
            </c:dLbl>
            <c:spPr>
              <a:noFill/>
              <a:ln w="3175"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300" b="0" i="0" u="none" strike="noStrike" kern="1200" baseline="0">
                    <a:ln w="3175">
                      <a:noFill/>
                    </a:ln>
                    <a:solidFill>
                      <a:srgbClr val="003399"/>
                    </a:solidFill>
                    <a:effectLst/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Blad1!$A$4:$A$123</c:f>
              <c:numCache>
                <c:formatCode>mmm\-yy</c:formatCode>
                <c:ptCount val="120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  <c:pt idx="63">
                  <c:v>45748</c:v>
                </c:pt>
                <c:pt idx="64">
                  <c:v>45778</c:v>
                </c:pt>
                <c:pt idx="65">
                  <c:v>45809</c:v>
                </c:pt>
                <c:pt idx="66">
                  <c:v>45839</c:v>
                </c:pt>
                <c:pt idx="67">
                  <c:v>45870</c:v>
                </c:pt>
                <c:pt idx="68">
                  <c:v>45901</c:v>
                </c:pt>
                <c:pt idx="69">
                  <c:v>45931</c:v>
                </c:pt>
                <c:pt idx="70">
                  <c:v>45962</c:v>
                </c:pt>
                <c:pt idx="71">
                  <c:v>45992</c:v>
                </c:pt>
                <c:pt idx="72">
                  <c:v>46023</c:v>
                </c:pt>
                <c:pt idx="73">
                  <c:v>46054</c:v>
                </c:pt>
                <c:pt idx="74">
                  <c:v>46082</c:v>
                </c:pt>
                <c:pt idx="75">
                  <c:v>46113</c:v>
                </c:pt>
                <c:pt idx="76">
                  <c:v>46143</c:v>
                </c:pt>
                <c:pt idx="77">
                  <c:v>46174</c:v>
                </c:pt>
                <c:pt idx="78">
                  <c:v>46204</c:v>
                </c:pt>
                <c:pt idx="79">
                  <c:v>46235</c:v>
                </c:pt>
                <c:pt idx="80">
                  <c:v>46266</c:v>
                </c:pt>
                <c:pt idx="81">
                  <c:v>46296</c:v>
                </c:pt>
                <c:pt idx="82">
                  <c:v>46327</c:v>
                </c:pt>
                <c:pt idx="83">
                  <c:v>46357</c:v>
                </c:pt>
                <c:pt idx="84">
                  <c:v>46388</c:v>
                </c:pt>
                <c:pt idx="85">
                  <c:v>46419</c:v>
                </c:pt>
                <c:pt idx="86">
                  <c:v>46447</c:v>
                </c:pt>
                <c:pt idx="87">
                  <c:v>46478</c:v>
                </c:pt>
                <c:pt idx="88">
                  <c:v>46508</c:v>
                </c:pt>
                <c:pt idx="89">
                  <c:v>46539</c:v>
                </c:pt>
                <c:pt idx="90">
                  <c:v>46569</c:v>
                </c:pt>
                <c:pt idx="91">
                  <c:v>46600</c:v>
                </c:pt>
                <c:pt idx="92">
                  <c:v>46631</c:v>
                </c:pt>
                <c:pt idx="93">
                  <c:v>46661</c:v>
                </c:pt>
                <c:pt idx="94">
                  <c:v>46692</c:v>
                </c:pt>
                <c:pt idx="95">
                  <c:v>46722</c:v>
                </c:pt>
                <c:pt idx="96">
                  <c:v>46753</c:v>
                </c:pt>
                <c:pt idx="97">
                  <c:v>46784</c:v>
                </c:pt>
                <c:pt idx="98">
                  <c:v>46813</c:v>
                </c:pt>
                <c:pt idx="99">
                  <c:v>46844</c:v>
                </c:pt>
                <c:pt idx="100">
                  <c:v>46874</c:v>
                </c:pt>
                <c:pt idx="101">
                  <c:v>46905</c:v>
                </c:pt>
                <c:pt idx="102">
                  <c:v>46935</c:v>
                </c:pt>
                <c:pt idx="103">
                  <c:v>46966</c:v>
                </c:pt>
                <c:pt idx="104">
                  <c:v>46997</c:v>
                </c:pt>
                <c:pt idx="105">
                  <c:v>47027</c:v>
                </c:pt>
                <c:pt idx="106">
                  <c:v>47058</c:v>
                </c:pt>
                <c:pt idx="107">
                  <c:v>47088</c:v>
                </c:pt>
                <c:pt idx="108">
                  <c:v>47119</c:v>
                </c:pt>
                <c:pt idx="109">
                  <c:v>47150</c:v>
                </c:pt>
                <c:pt idx="110">
                  <c:v>47178</c:v>
                </c:pt>
                <c:pt idx="111">
                  <c:v>47209</c:v>
                </c:pt>
                <c:pt idx="112">
                  <c:v>47239</c:v>
                </c:pt>
                <c:pt idx="113">
                  <c:v>47270</c:v>
                </c:pt>
                <c:pt idx="114">
                  <c:v>47300</c:v>
                </c:pt>
                <c:pt idx="115">
                  <c:v>47331</c:v>
                </c:pt>
                <c:pt idx="116">
                  <c:v>47362</c:v>
                </c:pt>
                <c:pt idx="117">
                  <c:v>47392</c:v>
                </c:pt>
                <c:pt idx="118">
                  <c:v>47423</c:v>
                </c:pt>
                <c:pt idx="119">
                  <c:v>47453</c:v>
                </c:pt>
              </c:numCache>
            </c:numRef>
          </c:cat>
          <c:val>
            <c:numRef>
              <c:f>Blad1!dygn</c:f>
              <c:numCache>
                <c:formatCode>[h]:mm:ss</c:formatCode>
                <c:ptCount val="55"/>
                <c:pt idx="0">
                  <c:v>1.6121191756272402E-2</c:v>
                </c:pt>
                <c:pt idx="1">
                  <c:v>2.7424568965517239E-2</c:v>
                </c:pt>
                <c:pt idx="2">
                  <c:v>3.1933243727598565E-2</c:v>
                </c:pt>
                <c:pt idx="3">
                  <c:v>4.1731481481481487E-2</c:v>
                </c:pt>
                <c:pt idx="4">
                  <c:v>3.6459826762246114E-2</c:v>
                </c:pt>
                <c:pt idx="5">
                  <c:v>3.596952160493827E-2</c:v>
                </c:pt>
                <c:pt idx="6">
                  <c:v>7.960573476702508E-2</c:v>
                </c:pt>
                <c:pt idx="7">
                  <c:v>8.1797341696535256E-2</c:v>
                </c:pt>
                <c:pt idx="8">
                  <c:v>6.0430941358024695E-2</c:v>
                </c:pt>
                <c:pt idx="9">
                  <c:v>7.6657332735961772E-2</c:v>
                </c:pt>
                <c:pt idx="10">
                  <c:v>0.10144367283950619</c:v>
                </c:pt>
                <c:pt idx="11">
                  <c:v>9.9017323775388286E-2</c:v>
                </c:pt>
                <c:pt idx="12">
                  <c:v>8.9844683393070487E-2</c:v>
                </c:pt>
                <c:pt idx="13">
                  <c:v>0.10153521825396826</c:v>
                </c:pt>
                <c:pt idx="14">
                  <c:v>0.13187126642771804</c:v>
                </c:pt>
                <c:pt idx="15">
                  <c:v>0.1794116512345679</c:v>
                </c:pt>
                <c:pt idx="16">
                  <c:v>0.18326015531660694</c:v>
                </c:pt>
                <c:pt idx="17">
                  <c:v>0.16066473765432099</c:v>
                </c:pt>
                <c:pt idx="18">
                  <c:v>0.16432609020310632</c:v>
                </c:pt>
                <c:pt idx="19">
                  <c:v>0.13640606332138588</c:v>
                </c:pt>
                <c:pt idx="20">
                  <c:v>0.15635841049382718</c:v>
                </c:pt>
                <c:pt idx="21">
                  <c:v>0.13401881720430106</c:v>
                </c:pt>
                <c:pt idx="22">
                  <c:v>0.17045871913580246</c:v>
                </c:pt>
                <c:pt idx="23">
                  <c:v>0.15469982078853045</c:v>
                </c:pt>
                <c:pt idx="24">
                  <c:v>0.20834602747909198</c:v>
                </c:pt>
                <c:pt idx="25">
                  <c:v>0.22724413029100529</c:v>
                </c:pt>
                <c:pt idx="26">
                  <c:v>0.25529905913978496</c:v>
                </c:pt>
                <c:pt idx="27">
                  <c:v>0.26545370370370369</c:v>
                </c:pt>
                <c:pt idx="28">
                  <c:v>0.19935259856630824</c:v>
                </c:pt>
                <c:pt idx="29">
                  <c:v>0.19408140432098764</c:v>
                </c:pt>
                <c:pt idx="30">
                  <c:v>0.20488575268817205</c:v>
                </c:pt>
                <c:pt idx="31">
                  <c:v>0.15351889187574672</c:v>
                </c:pt>
                <c:pt idx="32">
                  <c:v>0.16184876543209875</c:v>
                </c:pt>
                <c:pt idx="33">
                  <c:v>0.21763142174432495</c:v>
                </c:pt>
                <c:pt idx="34">
                  <c:v>0.22204552469135802</c:v>
                </c:pt>
                <c:pt idx="35">
                  <c:v>0.2556436678614098</c:v>
                </c:pt>
                <c:pt idx="36">
                  <c:v>0.2474634109916368</c:v>
                </c:pt>
                <c:pt idx="37">
                  <c:v>0.26800305886243386</c:v>
                </c:pt>
                <c:pt idx="38">
                  <c:v>0.24050589904420552</c:v>
                </c:pt>
                <c:pt idx="39">
                  <c:v>0.2299405864197531</c:v>
                </c:pt>
                <c:pt idx="40">
                  <c:v>0.22449634109916367</c:v>
                </c:pt>
                <c:pt idx="41">
                  <c:v>0.23341010802469137</c:v>
                </c:pt>
                <c:pt idx="42">
                  <c:v>0.20337701612903225</c:v>
                </c:pt>
                <c:pt idx="43">
                  <c:v>0.17672565710872162</c:v>
                </c:pt>
                <c:pt idx="44">
                  <c:v>0.18938734567901236</c:v>
                </c:pt>
                <c:pt idx="45">
                  <c:v>0.19297752389486261</c:v>
                </c:pt>
                <c:pt idx="46">
                  <c:v>0.18528395061728395</c:v>
                </c:pt>
                <c:pt idx="47">
                  <c:v>0.17354091995221027</c:v>
                </c:pt>
                <c:pt idx="48">
                  <c:v>0.17937761350059739</c:v>
                </c:pt>
                <c:pt idx="49">
                  <c:v>0.17656848659003832</c:v>
                </c:pt>
                <c:pt idx="50">
                  <c:v>0.18950754181600957</c:v>
                </c:pt>
                <c:pt idx="51">
                  <c:v>0.21872183641975307</c:v>
                </c:pt>
                <c:pt idx="52">
                  <c:v>0.17443772401433691</c:v>
                </c:pt>
                <c:pt idx="53">
                  <c:v>0.20194637345679015</c:v>
                </c:pt>
                <c:pt idx="54">
                  <c:v>0.18613537933094385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4C-4D17-A500-CEB030C8676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4"/>
        <c:axId val="752073624"/>
        <c:axId val="752072312"/>
      </c:barChart>
      <c:lineChart>
        <c:grouping val="standard"/>
        <c:varyColors val="0"/>
        <c:ser>
          <c:idx val="1"/>
          <c:order val="1"/>
          <c:tx>
            <c:strRef>
              <c:f>Blad1!$F$3</c:f>
              <c:strCache>
                <c:ptCount val="1"/>
                <c:pt idx="0">
                  <c:v>Noder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>
              <a:outerShdw blurRad="57150" dist="3810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Blad1!noder</c:f>
              <c:numCache>
                <c:formatCode>General</c:formatCode>
                <c:ptCount val="55"/>
                <c:pt idx="0">
                  <c:v>14</c:v>
                </c:pt>
                <c:pt idx="1">
                  <c:v>14</c:v>
                </c:pt>
                <c:pt idx="2">
                  <c:v>16</c:v>
                </c:pt>
                <c:pt idx="3">
                  <c:v>14</c:v>
                </c:pt>
                <c:pt idx="4">
                  <c:v>17</c:v>
                </c:pt>
                <c:pt idx="5">
                  <c:v>16</c:v>
                </c:pt>
                <c:pt idx="6">
                  <c:v>16</c:v>
                </c:pt>
                <c:pt idx="7">
                  <c:v>15</c:v>
                </c:pt>
                <c:pt idx="8">
                  <c:v>15</c:v>
                </c:pt>
                <c:pt idx="9">
                  <c:v>17</c:v>
                </c:pt>
                <c:pt idx="10">
                  <c:v>17</c:v>
                </c:pt>
                <c:pt idx="11">
                  <c:v>17</c:v>
                </c:pt>
                <c:pt idx="12">
                  <c:v>19</c:v>
                </c:pt>
                <c:pt idx="13">
                  <c:v>21</c:v>
                </c:pt>
                <c:pt idx="14">
                  <c:v>24</c:v>
                </c:pt>
                <c:pt idx="15">
                  <c:v>28</c:v>
                </c:pt>
                <c:pt idx="16">
                  <c:v>31</c:v>
                </c:pt>
                <c:pt idx="17">
                  <c:v>30</c:v>
                </c:pt>
                <c:pt idx="18">
                  <c:v>35</c:v>
                </c:pt>
                <c:pt idx="19">
                  <c:v>37</c:v>
                </c:pt>
                <c:pt idx="20">
                  <c:v>37</c:v>
                </c:pt>
                <c:pt idx="21">
                  <c:v>33</c:v>
                </c:pt>
                <c:pt idx="22">
                  <c:v>35</c:v>
                </c:pt>
                <c:pt idx="23">
                  <c:v>43</c:v>
                </c:pt>
                <c:pt idx="24">
                  <c:v>47</c:v>
                </c:pt>
                <c:pt idx="25">
                  <c:v>59</c:v>
                </c:pt>
                <c:pt idx="26">
                  <c:v>59</c:v>
                </c:pt>
                <c:pt idx="27">
                  <c:v>72</c:v>
                </c:pt>
                <c:pt idx="28">
                  <c:v>68</c:v>
                </c:pt>
                <c:pt idx="29">
                  <c:v>65</c:v>
                </c:pt>
                <c:pt idx="30">
                  <c:v>70</c:v>
                </c:pt>
                <c:pt idx="31">
                  <c:v>72</c:v>
                </c:pt>
                <c:pt idx="32">
                  <c:v>72</c:v>
                </c:pt>
                <c:pt idx="33">
                  <c:v>72</c:v>
                </c:pt>
                <c:pt idx="34">
                  <c:v>72</c:v>
                </c:pt>
                <c:pt idx="35">
                  <c:v>72</c:v>
                </c:pt>
                <c:pt idx="36">
                  <c:v>76</c:v>
                </c:pt>
                <c:pt idx="37">
                  <c:v>72</c:v>
                </c:pt>
                <c:pt idx="38">
                  <c:v>77</c:v>
                </c:pt>
                <c:pt idx="39">
                  <c:v>77</c:v>
                </c:pt>
                <c:pt idx="40">
                  <c:v>76</c:v>
                </c:pt>
                <c:pt idx="41">
                  <c:v>77</c:v>
                </c:pt>
                <c:pt idx="42">
                  <c:v>77</c:v>
                </c:pt>
                <c:pt idx="43">
                  <c:v>74</c:v>
                </c:pt>
                <c:pt idx="44">
                  <c:v>72</c:v>
                </c:pt>
                <c:pt idx="45">
                  <c:v>80</c:v>
                </c:pt>
                <c:pt idx="46">
                  <c:v>75</c:v>
                </c:pt>
                <c:pt idx="47">
                  <c:v>78</c:v>
                </c:pt>
                <c:pt idx="48">
                  <c:v>78</c:v>
                </c:pt>
                <c:pt idx="49">
                  <c:v>85</c:v>
                </c:pt>
                <c:pt idx="50">
                  <c:v>85</c:v>
                </c:pt>
                <c:pt idx="51">
                  <c:v>79</c:v>
                </c:pt>
                <c:pt idx="52">
                  <c:v>83</c:v>
                </c:pt>
                <c:pt idx="53">
                  <c:v>84</c:v>
                </c:pt>
                <c:pt idx="5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4F39-4365-8007-4E34EFF22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571640"/>
        <c:axId val="569573608"/>
      </c:lineChart>
      <c:dateAx>
        <c:axId val="752073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 b="1"/>
                  <a:t>Månad</a:t>
                </a:r>
              </a:p>
            </c:rich>
          </c:tx>
          <c:layout>
            <c:manualLayout>
              <c:xMode val="edge"/>
              <c:yMode val="edge"/>
              <c:x val="0.48820535599623255"/>
              <c:y val="0.946808977581128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 Display" panose="020B0004020202020204" pitchFamily="34" charset="0"/>
                <a:ea typeface="+mn-ea"/>
                <a:cs typeface="+mn-cs"/>
              </a:defRPr>
            </a:pPr>
            <a:endParaRPr lang="sv-SE"/>
          </a:p>
        </c:txPr>
        <c:crossAx val="752072312"/>
        <c:crosses val="autoZero"/>
        <c:auto val="1"/>
        <c:lblOffset val="100"/>
        <c:baseTimeUnit val="months"/>
      </c:dateAx>
      <c:valAx>
        <c:axId val="752072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Talad tid (genomsnitt)</a:t>
                </a:r>
                <a:r>
                  <a:rPr lang="en-US" sz="1400" b="1" baseline="0"/>
                  <a:t> per dygn</a:t>
                </a:r>
                <a:endParaRPr lang="en-US" sz="1400" b="1"/>
              </a:p>
              <a:p>
                <a:pPr>
                  <a:defRPr sz="1400" b="1"/>
                </a:pPr>
                <a:endParaRPr lang="en-US" sz="1400" b="1"/>
              </a:p>
            </c:rich>
          </c:tx>
          <c:layout>
            <c:manualLayout>
              <c:xMode val="edge"/>
              <c:yMode val="edge"/>
              <c:x val="6.327388429943793E-3"/>
              <c:y val="0.32947643507511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[h]:mm:ss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2073624"/>
        <c:crosses val="autoZero"/>
        <c:crossBetween val="between"/>
      </c:valAx>
      <c:valAx>
        <c:axId val="56957360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 b="1"/>
                  <a:t>Antal aktiva noder</a:t>
                </a:r>
              </a:p>
            </c:rich>
          </c:tx>
          <c:layout>
            <c:manualLayout>
              <c:xMode val="edge"/>
              <c:yMode val="edge"/>
              <c:x val="0.97732638319775478"/>
              <c:y val="0.395341738296202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9571640"/>
        <c:crosses val="max"/>
        <c:crossBetween val="between"/>
      </c:valAx>
      <c:catAx>
        <c:axId val="569571640"/>
        <c:scaling>
          <c:orientation val="minMax"/>
        </c:scaling>
        <c:delete val="1"/>
        <c:axPos val="b"/>
        <c:majorTickMark val="out"/>
        <c:minorTickMark val="none"/>
        <c:tickLblPos val="nextTo"/>
        <c:crossAx val="5695736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2800"/>
              <a:t>Trafikstatistik över SvxLink Nationellt Nätverk, åren 2020-2024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6.8124998621154897E-2"/>
          <c:y val="0.10487743981722428"/>
          <c:w val="0.87558452519921603"/>
          <c:h val="0.7578241800149698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99CC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8E0F-41DA-83BE-0838CFD20E57}"/>
              </c:ext>
            </c:extLst>
          </c:dPt>
          <c:dPt>
            <c:idx val="1"/>
            <c:invertIfNegative val="0"/>
            <c:bubble3D val="0"/>
            <c:spPr>
              <a:solidFill>
                <a:srgbClr val="99CC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E0F-41DA-83BE-0838CFD20E57}"/>
              </c:ext>
            </c:extLst>
          </c:dPt>
          <c:dPt>
            <c:idx val="2"/>
            <c:invertIfNegative val="0"/>
            <c:bubble3D val="0"/>
            <c:spPr>
              <a:solidFill>
                <a:srgbClr val="99CC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E0F-41DA-83BE-0838CFD20E57}"/>
              </c:ext>
            </c:extLst>
          </c:dPt>
          <c:dPt>
            <c:idx val="3"/>
            <c:invertIfNegative val="0"/>
            <c:bubble3D val="0"/>
            <c:spPr>
              <a:solidFill>
                <a:srgbClr val="99CC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E0F-41DA-83BE-0838CFD20E57}"/>
              </c:ext>
            </c:extLst>
          </c:dPt>
          <c:dPt>
            <c:idx val="4"/>
            <c:invertIfNegative val="0"/>
            <c:bubble3D val="0"/>
            <c:spPr>
              <a:solidFill>
                <a:srgbClr val="99CC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8E0F-41DA-83BE-0838CFD20E57}"/>
              </c:ext>
            </c:extLst>
          </c:dPt>
          <c:dPt>
            <c:idx val="5"/>
            <c:invertIfNegative val="0"/>
            <c:bubble3D val="0"/>
            <c:spPr>
              <a:solidFill>
                <a:srgbClr val="99CC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E0F-41DA-83BE-0838CFD20E57}"/>
              </c:ext>
            </c:extLst>
          </c:dPt>
          <c:dPt>
            <c:idx val="6"/>
            <c:invertIfNegative val="0"/>
            <c:bubble3D val="0"/>
            <c:spPr>
              <a:solidFill>
                <a:srgbClr val="99CC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8E0F-41DA-83BE-0838CFD20E57}"/>
              </c:ext>
            </c:extLst>
          </c:dPt>
          <c:dPt>
            <c:idx val="7"/>
            <c:invertIfNegative val="0"/>
            <c:bubble3D val="0"/>
            <c:spPr>
              <a:solidFill>
                <a:srgbClr val="99CC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E0F-41DA-83BE-0838CFD20E57}"/>
              </c:ext>
            </c:extLst>
          </c:dPt>
          <c:dPt>
            <c:idx val="8"/>
            <c:invertIfNegative val="0"/>
            <c:bubble3D val="0"/>
            <c:spPr>
              <a:solidFill>
                <a:srgbClr val="99CC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8E0F-41DA-83BE-0838CFD20E57}"/>
              </c:ext>
            </c:extLst>
          </c:dPt>
          <c:dPt>
            <c:idx val="9"/>
            <c:invertIfNegative val="0"/>
            <c:bubble3D val="0"/>
            <c:spPr>
              <a:solidFill>
                <a:srgbClr val="99CC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E0F-41DA-83BE-0838CFD20E57}"/>
              </c:ext>
            </c:extLst>
          </c:dPt>
          <c:dPt>
            <c:idx val="10"/>
            <c:invertIfNegative val="0"/>
            <c:bubble3D val="0"/>
            <c:spPr>
              <a:solidFill>
                <a:srgbClr val="99CC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8E0F-41DA-83BE-0838CFD20E57}"/>
              </c:ext>
            </c:extLst>
          </c:dPt>
          <c:dPt>
            <c:idx val="11"/>
            <c:invertIfNegative val="0"/>
            <c:bubble3D val="0"/>
            <c:spPr>
              <a:solidFill>
                <a:srgbClr val="99CC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E0F-41DA-83BE-0838CFD20E57}"/>
              </c:ext>
            </c:extLst>
          </c:dPt>
          <c:dPt>
            <c:idx val="12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8E0F-41DA-83BE-0838CFD20E57}"/>
              </c:ext>
            </c:extLst>
          </c:dPt>
          <c:dPt>
            <c:idx val="13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E0F-41DA-83BE-0838CFD20E57}"/>
              </c:ext>
            </c:extLst>
          </c:dPt>
          <c:dPt>
            <c:idx val="14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8E0F-41DA-83BE-0838CFD20E57}"/>
              </c:ext>
            </c:extLst>
          </c:dPt>
          <c:dPt>
            <c:idx val="15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E0F-41DA-83BE-0838CFD20E57}"/>
              </c:ext>
            </c:extLst>
          </c:dPt>
          <c:dPt>
            <c:idx val="16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8E0F-41DA-83BE-0838CFD20E57}"/>
              </c:ext>
            </c:extLst>
          </c:dPt>
          <c:dPt>
            <c:idx val="17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E0F-41DA-83BE-0838CFD20E57}"/>
              </c:ext>
            </c:extLst>
          </c:dPt>
          <c:dPt>
            <c:idx val="18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8E0F-41DA-83BE-0838CFD20E57}"/>
              </c:ext>
            </c:extLst>
          </c:dPt>
          <c:dPt>
            <c:idx val="19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8E0F-41DA-83BE-0838CFD20E57}"/>
              </c:ext>
            </c:extLst>
          </c:dPt>
          <c:dPt>
            <c:idx val="20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8E0F-41DA-83BE-0838CFD20E57}"/>
              </c:ext>
            </c:extLst>
          </c:dPt>
          <c:dPt>
            <c:idx val="21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8E0F-41DA-83BE-0838CFD20E57}"/>
              </c:ext>
            </c:extLst>
          </c:dPt>
          <c:dPt>
            <c:idx val="22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8E0F-41DA-83BE-0838CFD20E57}"/>
              </c:ext>
            </c:extLst>
          </c:dPt>
          <c:dPt>
            <c:idx val="23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8E0F-41DA-83BE-0838CFD20E57}"/>
              </c:ext>
            </c:extLst>
          </c:dPt>
          <c:dPt>
            <c:idx val="24"/>
            <c:invertIfNegative val="0"/>
            <c:bubble3D val="0"/>
            <c:spPr>
              <a:solidFill>
                <a:srgbClr val="FF99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8E0F-41DA-83BE-0838CFD20E57}"/>
              </c:ext>
            </c:extLst>
          </c:dPt>
          <c:dPt>
            <c:idx val="25"/>
            <c:invertIfNegative val="0"/>
            <c:bubble3D val="0"/>
            <c:spPr>
              <a:solidFill>
                <a:srgbClr val="FF99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8E0F-41DA-83BE-0838CFD20E57}"/>
              </c:ext>
            </c:extLst>
          </c:dPt>
          <c:dPt>
            <c:idx val="26"/>
            <c:invertIfNegative val="0"/>
            <c:bubble3D val="0"/>
            <c:spPr>
              <a:solidFill>
                <a:srgbClr val="FF99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A-8E0F-41DA-83BE-0838CFD20E57}"/>
              </c:ext>
            </c:extLst>
          </c:dPt>
          <c:dPt>
            <c:idx val="27"/>
            <c:invertIfNegative val="0"/>
            <c:bubble3D val="0"/>
            <c:spPr>
              <a:solidFill>
                <a:srgbClr val="FF99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8E0F-41DA-83BE-0838CFD20E57}"/>
              </c:ext>
            </c:extLst>
          </c:dPt>
          <c:dPt>
            <c:idx val="28"/>
            <c:invertIfNegative val="0"/>
            <c:bubble3D val="0"/>
            <c:spPr>
              <a:solidFill>
                <a:srgbClr val="FF99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C-8E0F-41DA-83BE-0838CFD20E57}"/>
              </c:ext>
            </c:extLst>
          </c:dPt>
          <c:dPt>
            <c:idx val="29"/>
            <c:invertIfNegative val="0"/>
            <c:bubble3D val="0"/>
            <c:spPr>
              <a:solidFill>
                <a:srgbClr val="FF99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8E0F-41DA-83BE-0838CFD20E57}"/>
              </c:ext>
            </c:extLst>
          </c:dPt>
          <c:dPt>
            <c:idx val="30"/>
            <c:invertIfNegative val="0"/>
            <c:bubble3D val="0"/>
            <c:spPr>
              <a:solidFill>
                <a:srgbClr val="FF99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E-8E0F-41DA-83BE-0838CFD20E57}"/>
              </c:ext>
            </c:extLst>
          </c:dPt>
          <c:dPt>
            <c:idx val="31"/>
            <c:invertIfNegative val="0"/>
            <c:bubble3D val="0"/>
            <c:spPr>
              <a:solidFill>
                <a:srgbClr val="FF99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8E0F-41DA-83BE-0838CFD20E57}"/>
              </c:ext>
            </c:extLst>
          </c:dPt>
          <c:dPt>
            <c:idx val="32"/>
            <c:invertIfNegative val="0"/>
            <c:bubble3D val="0"/>
            <c:spPr>
              <a:solidFill>
                <a:srgbClr val="FF99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0-8E0F-41DA-83BE-0838CFD20E57}"/>
              </c:ext>
            </c:extLst>
          </c:dPt>
          <c:dPt>
            <c:idx val="33"/>
            <c:invertIfNegative val="0"/>
            <c:bubble3D val="0"/>
            <c:spPr>
              <a:solidFill>
                <a:srgbClr val="FF99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8E0F-41DA-83BE-0838CFD20E57}"/>
              </c:ext>
            </c:extLst>
          </c:dPt>
          <c:dPt>
            <c:idx val="34"/>
            <c:invertIfNegative val="0"/>
            <c:bubble3D val="0"/>
            <c:spPr>
              <a:solidFill>
                <a:srgbClr val="FF99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2-8E0F-41DA-83BE-0838CFD20E57}"/>
              </c:ext>
            </c:extLst>
          </c:dPt>
          <c:dPt>
            <c:idx val="35"/>
            <c:invertIfNegative val="0"/>
            <c:bubble3D val="0"/>
            <c:spPr>
              <a:solidFill>
                <a:srgbClr val="FF99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8E0F-41DA-83BE-0838CFD20E57}"/>
              </c:ext>
            </c:extLst>
          </c:dPt>
          <c:dPt>
            <c:idx val="36"/>
            <c:invertIfNegative val="0"/>
            <c:bubble3D val="0"/>
            <c:spPr>
              <a:solidFill>
                <a:srgbClr val="00CC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4-8E0F-41DA-83BE-0838CFD20E57}"/>
              </c:ext>
            </c:extLst>
          </c:dPt>
          <c:dPt>
            <c:idx val="37"/>
            <c:invertIfNegative val="0"/>
            <c:bubble3D val="0"/>
            <c:spPr>
              <a:solidFill>
                <a:srgbClr val="00CC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A-8D3C-4251-A7F7-BCC5192FFE6B}"/>
              </c:ext>
            </c:extLst>
          </c:dPt>
          <c:dPt>
            <c:idx val="38"/>
            <c:invertIfNegative val="0"/>
            <c:bubble3D val="0"/>
            <c:spPr>
              <a:solidFill>
                <a:srgbClr val="00CC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C-99ED-471E-A939-13FAE636B513}"/>
              </c:ext>
            </c:extLst>
          </c:dPt>
          <c:dPt>
            <c:idx val="39"/>
            <c:invertIfNegative val="0"/>
            <c:bubble3D val="0"/>
            <c:spPr>
              <a:solidFill>
                <a:srgbClr val="00CC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E-3EE8-4858-915D-18B8CD27133A}"/>
              </c:ext>
            </c:extLst>
          </c:dPt>
          <c:dPt>
            <c:idx val="40"/>
            <c:invertIfNegative val="0"/>
            <c:bubble3D val="0"/>
            <c:spPr>
              <a:solidFill>
                <a:srgbClr val="00CC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0-D2A8-4ECE-9254-DB514BE1C8F6}"/>
              </c:ext>
            </c:extLst>
          </c:dPt>
          <c:dPt>
            <c:idx val="41"/>
            <c:invertIfNegative val="0"/>
            <c:bubble3D val="0"/>
            <c:spPr>
              <a:solidFill>
                <a:srgbClr val="00CC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2-D317-4B35-A857-60C553F1A014}"/>
              </c:ext>
            </c:extLst>
          </c:dPt>
          <c:dPt>
            <c:idx val="42"/>
            <c:invertIfNegative val="0"/>
            <c:bubble3D val="0"/>
            <c:spPr>
              <a:solidFill>
                <a:srgbClr val="00CC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4-AF7C-4A2C-A73A-B9B9F1E1AFB9}"/>
              </c:ext>
            </c:extLst>
          </c:dPt>
          <c:dPt>
            <c:idx val="43"/>
            <c:invertIfNegative val="0"/>
            <c:bubble3D val="0"/>
            <c:spPr>
              <a:solidFill>
                <a:srgbClr val="00CC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6-C115-4CBC-B6C4-F18289A899D6}"/>
              </c:ext>
            </c:extLst>
          </c:dPt>
          <c:dPt>
            <c:idx val="44"/>
            <c:invertIfNegative val="0"/>
            <c:bubble3D val="0"/>
            <c:spPr>
              <a:solidFill>
                <a:srgbClr val="00CC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8-B989-4601-B8E8-9414CE2A1299}"/>
              </c:ext>
            </c:extLst>
          </c:dPt>
          <c:dPt>
            <c:idx val="45"/>
            <c:invertIfNegative val="0"/>
            <c:bubble3D val="0"/>
            <c:spPr>
              <a:solidFill>
                <a:srgbClr val="00CC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A-C7BF-435F-9627-7D85CA99EBE5}"/>
              </c:ext>
            </c:extLst>
          </c:dPt>
          <c:dPt>
            <c:idx val="46"/>
            <c:invertIfNegative val="0"/>
            <c:bubble3D val="0"/>
            <c:spPr>
              <a:solidFill>
                <a:srgbClr val="00CC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C-70A9-46E9-B77B-137520ECA2AB}"/>
              </c:ext>
            </c:extLst>
          </c:dPt>
          <c:dPt>
            <c:idx val="47"/>
            <c:invertIfNegative val="0"/>
            <c:bubble3D val="0"/>
            <c:spPr>
              <a:solidFill>
                <a:srgbClr val="00CC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E-A655-447F-9D72-0630BB1226B8}"/>
              </c:ext>
            </c:extLst>
          </c:dPt>
          <c:dPt>
            <c:idx val="48"/>
            <c:invertIfNegative val="0"/>
            <c:bubble3D val="0"/>
            <c:spPr>
              <a:solidFill>
                <a:srgbClr val="FF7D7D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0-239A-48B1-A908-21F7202D6417}"/>
              </c:ext>
            </c:extLst>
          </c:dPt>
          <c:dPt>
            <c:idx val="49"/>
            <c:invertIfNegative val="0"/>
            <c:bubble3D val="0"/>
            <c:spPr>
              <a:solidFill>
                <a:srgbClr val="FF7D7D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2-581A-4B69-A2AF-E149C7E11722}"/>
              </c:ext>
            </c:extLst>
          </c:dPt>
          <c:dPt>
            <c:idx val="50"/>
            <c:invertIfNegative val="0"/>
            <c:bubble3D val="0"/>
            <c:spPr>
              <a:solidFill>
                <a:srgbClr val="FF7D7D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4-67BB-4ACA-A827-7133553A7665}"/>
              </c:ext>
            </c:extLst>
          </c:dPt>
          <c:dPt>
            <c:idx val="51"/>
            <c:invertIfNegative val="0"/>
            <c:bubble3D val="0"/>
            <c:spPr>
              <a:solidFill>
                <a:srgbClr val="FF7D7D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6-BCE3-43CE-80BF-096A9ADDF5EA}"/>
              </c:ext>
            </c:extLst>
          </c:dPt>
          <c:dPt>
            <c:idx val="52"/>
            <c:invertIfNegative val="0"/>
            <c:bubble3D val="0"/>
            <c:spPr>
              <a:solidFill>
                <a:srgbClr val="FF7D7D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8-56D8-4EDC-AFBF-7C73FF6F6224}"/>
              </c:ext>
            </c:extLst>
          </c:dPt>
          <c:dPt>
            <c:idx val="53"/>
            <c:invertIfNegative val="0"/>
            <c:bubble3D val="0"/>
            <c:spPr>
              <a:solidFill>
                <a:srgbClr val="FF7D7D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A-BB81-439A-BFD3-55AD1A573C2E}"/>
              </c:ext>
            </c:extLst>
          </c:dPt>
          <c:dPt>
            <c:idx val="54"/>
            <c:invertIfNegative val="0"/>
            <c:bubble3D val="0"/>
            <c:spPr>
              <a:solidFill>
                <a:srgbClr val="FF7D7D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C-C6F3-4F82-BC41-16572091EDBA}"/>
              </c:ext>
            </c:extLst>
          </c:dPt>
          <c:dLbls>
            <c:dLbl>
              <c:idx val="0"/>
              <c:layout>
                <c:manualLayout>
                  <c:x val="-9.4430480148186714E-18"/>
                  <c:y val="-2.44315192377961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0F-41DA-83BE-0838CFD20E57}"/>
                </c:ext>
              </c:extLst>
            </c:dLbl>
            <c:dLbl>
              <c:idx val="1"/>
              <c:layout>
                <c:manualLayout>
                  <c:x val="0"/>
                  <c:y val="-2.23617254020309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0F-41DA-83BE-0838CFD20E57}"/>
                </c:ext>
              </c:extLst>
            </c:dLbl>
            <c:dLbl>
              <c:idx val="2"/>
              <c:layout>
                <c:manualLayout>
                  <c:x val="-1.8886096029637343E-17"/>
                  <c:y val="-2.3853932180762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0F-41DA-83BE-0838CFD20E57}"/>
                </c:ext>
              </c:extLst>
            </c:dLbl>
            <c:dLbl>
              <c:idx val="3"/>
              <c:layout>
                <c:manualLayout>
                  <c:x val="0"/>
                  <c:y val="-2.22703774366820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0F-41DA-83BE-0838CFD20E57}"/>
                </c:ext>
              </c:extLst>
            </c:dLbl>
            <c:dLbl>
              <c:idx val="4"/>
              <c:layout>
                <c:manualLayout>
                  <c:x val="0"/>
                  <c:y val="-2.74736487484046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0F-41DA-83BE-0838CFD20E57}"/>
                </c:ext>
              </c:extLst>
            </c:dLbl>
            <c:dLbl>
              <c:idx val="5"/>
              <c:layout>
                <c:manualLayout>
                  <c:x val="0"/>
                  <c:y val="-2.74736487484046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0F-41DA-83BE-0838CFD20E57}"/>
                </c:ext>
              </c:extLst>
            </c:dLbl>
            <c:spPr>
              <a:noFill/>
              <a:ln w="3175"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300" b="0" i="0" u="none" strike="noStrike" kern="1200" baseline="0">
                    <a:ln w="3175">
                      <a:noFill/>
                    </a:ln>
                    <a:solidFill>
                      <a:srgbClr val="003399"/>
                    </a:solidFill>
                    <a:effectLst/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Blad1!$A$4:$A$123</c:f>
              <c:numCache>
                <c:formatCode>mmm\-yy</c:formatCode>
                <c:ptCount val="120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  <c:pt idx="63">
                  <c:v>45748</c:v>
                </c:pt>
                <c:pt idx="64">
                  <c:v>45778</c:v>
                </c:pt>
                <c:pt idx="65">
                  <c:v>45809</c:v>
                </c:pt>
                <c:pt idx="66">
                  <c:v>45839</c:v>
                </c:pt>
                <c:pt idx="67">
                  <c:v>45870</c:v>
                </c:pt>
                <c:pt idx="68">
                  <c:v>45901</c:v>
                </c:pt>
                <c:pt idx="69">
                  <c:v>45931</c:v>
                </c:pt>
                <c:pt idx="70">
                  <c:v>45962</c:v>
                </c:pt>
                <c:pt idx="71">
                  <c:v>45992</c:v>
                </c:pt>
                <c:pt idx="72">
                  <c:v>46023</c:v>
                </c:pt>
                <c:pt idx="73">
                  <c:v>46054</c:v>
                </c:pt>
                <c:pt idx="74">
                  <c:v>46082</c:v>
                </c:pt>
                <c:pt idx="75">
                  <c:v>46113</c:v>
                </c:pt>
                <c:pt idx="76">
                  <c:v>46143</c:v>
                </c:pt>
                <c:pt idx="77">
                  <c:v>46174</c:v>
                </c:pt>
                <c:pt idx="78">
                  <c:v>46204</c:v>
                </c:pt>
                <c:pt idx="79">
                  <c:v>46235</c:v>
                </c:pt>
                <c:pt idx="80">
                  <c:v>46266</c:v>
                </c:pt>
                <c:pt idx="81">
                  <c:v>46296</c:v>
                </c:pt>
                <c:pt idx="82">
                  <c:v>46327</c:v>
                </c:pt>
                <c:pt idx="83">
                  <c:v>46357</c:v>
                </c:pt>
                <c:pt idx="84">
                  <c:v>46388</c:v>
                </c:pt>
                <c:pt idx="85">
                  <c:v>46419</c:v>
                </c:pt>
                <c:pt idx="86">
                  <c:v>46447</c:v>
                </c:pt>
                <c:pt idx="87">
                  <c:v>46478</c:v>
                </c:pt>
                <c:pt idx="88">
                  <c:v>46508</c:v>
                </c:pt>
                <c:pt idx="89">
                  <c:v>46539</c:v>
                </c:pt>
                <c:pt idx="90">
                  <c:v>46569</c:v>
                </c:pt>
                <c:pt idx="91">
                  <c:v>46600</c:v>
                </c:pt>
                <c:pt idx="92">
                  <c:v>46631</c:v>
                </c:pt>
                <c:pt idx="93">
                  <c:v>46661</c:v>
                </c:pt>
                <c:pt idx="94">
                  <c:v>46692</c:v>
                </c:pt>
                <c:pt idx="95">
                  <c:v>46722</c:v>
                </c:pt>
                <c:pt idx="96">
                  <c:v>46753</c:v>
                </c:pt>
                <c:pt idx="97">
                  <c:v>46784</c:v>
                </c:pt>
                <c:pt idx="98">
                  <c:v>46813</c:v>
                </c:pt>
                <c:pt idx="99">
                  <c:v>46844</c:v>
                </c:pt>
                <c:pt idx="100">
                  <c:v>46874</c:v>
                </c:pt>
                <c:pt idx="101">
                  <c:v>46905</c:v>
                </c:pt>
                <c:pt idx="102">
                  <c:v>46935</c:v>
                </c:pt>
                <c:pt idx="103">
                  <c:v>46966</c:v>
                </c:pt>
                <c:pt idx="104">
                  <c:v>46997</c:v>
                </c:pt>
                <c:pt idx="105">
                  <c:v>47027</c:v>
                </c:pt>
                <c:pt idx="106">
                  <c:v>47058</c:v>
                </c:pt>
                <c:pt idx="107">
                  <c:v>47088</c:v>
                </c:pt>
                <c:pt idx="108">
                  <c:v>47119</c:v>
                </c:pt>
                <c:pt idx="109">
                  <c:v>47150</c:v>
                </c:pt>
                <c:pt idx="110">
                  <c:v>47178</c:v>
                </c:pt>
                <c:pt idx="111">
                  <c:v>47209</c:v>
                </c:pt>
                <c:pt idx="112">
                  <c:v>47239</c:v>
                </c:pt>
                <c:pt idx="113">
                  <c:v>47270</c:v>
                </c:pt>
                <c:pt idx="114">
                  <c:v>47300</c:v>
                </c:pt>
                <c:pt idx="115">
                  <c:v>47331</c:v>
                </c:pt>
                <c:pt idx="116">
                  <c:v>47362</c:v>
                </c:pt>
                <c:pt idx="117">
                  <c:v>47392</c:v>
                </c:pt>
                <c:pt idx="118">
                  <c:v>47423</c:v>
                </c:pt>
                <c:pt idx="119">
                  <c:v>47453</c:v>
                </c:pt>
              </c:numCache>
            </c:numRef>
          </c:cat>
          <c:val>
            <c:numRef>
              <c:f>Blad1!procent</c:f>
              <c:numCache>
                <c:formatCode>0.0%</c:formatCode>
                <c:ptCount val="55"/>
                <c:pt idx="0">
                  <c:v>1.6121191756272402E-2</c:v>
                </c:pt>
                <c:pt idx="1">
                  <c:v>2.7424568965517239E-2</c:v>
                </c:pt>
                <c:pt idx="2">
                  <c:v>3.1933243727598565E-2</c:v>
                </c:pt>
                <c:pt idx="3">
                  <c:v>4.1731481481481487E-2</c:v>
                </c:pt>
                <c:pt idx="4">
                  <c:v>3.6459826762246114E-2</c:v>
                </c:pt>
                <c:pt idx="5">
                  <c:v>3.596952160493827E-2</c:v>
                </c:pt>
                <c:pt idx="6">
                  <c:v>7.960573476702508E-2</c:v>
                </c:pt>
                <c:pt idx="7">
                  <c:v>8.1797341696535256E-2</c:v>
                </c:pt>
                <c:pt idx="8">
                  <c:v>6.0430941358024695E-2</c:v>
                </c:pt>
                <c:pt idx="9">
                  <c:v>7.6657332735961772E-2</c:v>
                </c:pt>
                <c:pt idx="10">
                  <c:v>0.10144367283950619</c:v>
                </c:pt>
                <c:pt idx="11">
                  <c:v>9.9017323775388286E-2</c:v>
                </c:pt>
                <c:pt idx="12">
                  <c:v>8.9844683393070487E-2</c:v>
                </c:pt>
                <c:pt idx="13">
                  <c:v>0.10153521825396826</c:v>
                </c:pt>
                <c:pt idx="14">
                  <c:v>0.13187126642771804</c:v>
                </c:pt>
                <c:pt idx="15">
                  <c:v>0.1794116512345679</c:v>
                </c:pt>
                <c:pt idx="16">
                  <c:v>0.18326015531660694</c:v>
                </c:pt>
                <c:pt idx="17">
                  <c:v>0.16066473765432099</c:v>
                </c:pt>
                <c:pt idx="18">
                  <c:v>0.16432609020310632</c:v>
                </c:pt>
                <c:pt idx="19">
                  <c:v>0.13640606332138588</c:v>
                </c:pt>
                <c:pt idx="20">
                  <c:v>0.15635841049382718</c:v>
                </c:pt>
                <c:pt idx="21">
                  <c:v>0.13401881720430106</c:v>
                </c:pt>
                <c:pt idx="22">
                  <c:v>0.17045871913580246</c:v>
                </c:pt>
                <c:pt idx="23">
                  <c:v>0.15469982078853045</c:v>
                </c:pt>
                <c:pt idx="24">
                  <c:v>0.20834602747909198</c:v>
                </c:pt>
                <c:pt idx="25">
                  <c:v>0.22724413029100529</c:v>
                </c:pt>
                <c:pt idx="26">
                  <c:v>0.25529905913978496</c:v>
                </c:pt>
                <c:pt idx="27">
                  <c:v>0.26545370370370369</c:v>
                </c:pt>
                <c:pt idx="28">
                  <c:v>0.19935259856630824</c:v>
                </c:pt>
                <c:pt idx="29">
                  <c:v>0.19408140432098764</c:v>
                </c:pt>
                <c:pt idx="30">
                  <c:v>0.20488575268817205</c:v>
                </c:pt>
                <c:pt idx="31">
                  <c:v>0.15351889187574672</c:v>
                </c:pt>
                <c:pt idx="32">
                  <c:v>0.16184876543209875</c:v>
                </c:pt>
                <c:pt idx="33">
                  <c:v>0.21763142174432495</c:v>
                </c:pt>
                <c:pt idx="34">
                  <c:v>0.22204552469135802</c:v>
                </c:pt>
                <c:pt idx="35">
                  <c:v>0.2556436678614098</c:v>
                </c:pt>
                <c:pt idx="36">
                  <c:v>0.2474634109916368</c:v>
                </c:pt>
                <c:pt idx="37">
                  <c:v>0.26800305886243386</c:v>
                </c:pt>
                <c:pt idx="38">
                  <c:v>0.24050589904420552</c:v>
                </c:pt>
                <c:pt idx="39">
                  <c:v>0.2299405864197531</c:v>
                </c:pt>
                <c:pt idx="40">
                  <c:v>0.22449634109916367</c:v>
                </c:pt>
                <c:pt idx="41">
                  <c:v>0.23341010802469137</c:v>
                </c:pt>
                <c:pt idx="42">
                  <c:v>0.20337701612903225</c:v>
                </c:pt>
                <c:pt idx="43">
                  <c:v>0.17672565710872162</c:v>
                </c:pt>
                <c:pt idx="44">
                  <c:v>0.18938734567901236</c:v>
                </c:pt>
                <c:pt idx="45">
                  <c:v>0.19297752389486261</c:v>
                </c:pt>
                <c:pt idx="46">
                  <c:v>0.18528395061728395</c:v>
                </c:pt>
                <c:pt idx="47">
                  <c:v>0.17354091995221027</c:v>
                </c:pt>
                <c:pt idx="48">
                  <c:v>0.17937761350059739</c:v>
                </c:pt>
                <c:pt idx="49">
                  <c:v>0.17656848659003832</c:v>
                </c:pt>
                <c:pt idx="50">
                  <c:v>0.18950754181600957</c:v>
                </c:pt>
                <c:pt idx="51">
                  <c:v>0.21872183641975307</c:v>
                </c:pt>
                <c:pt idx="52">
                  <c:v>0.17443772401433691</c:v>
                </c:pt>
                <c:pt idx="53">
                  <c:v>0.20194637345679015</c:v>
                </c:pt>
                <c:pt idx="54">
                  <c:v>0.18613537933094385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4C-4D17-A500-CEB030C8676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4"/>
        <c:axId val="752073624"/>
        <c:axId val="752072312"/>
      </c:barChart>
      <c:lineChart>
        <c:grouping val="standard"/>
        <c:varyColors val="0"/>
        <c:ser>
          <c:idx val="1"/>
          <c:order val="1"/>
          <c:tx>
            <c:strRef>
              <c:f>Blad1!$F$3</c:f>
              <c:strCache>
                <c:ptCount val="1"/>
                <c:pt idx="0">
                  <c:v>Noder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>
              <a:outerShdw blurRad="57150" dist="3810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Blad1!noder</c:f>
              <c:numCache>
                <c:formatCode>General</c:formatCode>
                <c:ptCount val="55"/>
                <c:pt idx="0">
                  <c:v>14</c:v>
                </c:pt>
                <c:pt idx="1">
                  <c:v>14</c:v>
                </c:pt>
                <c:pt idx="2">
                  <c:v>16</c:v>
                </c:pt>
                <c:pt idx="3">
                  <c:v>14</c:v>
                </c:pt>
                <c:pt idx="4">
                  <c:v>17</c:v>
                </c:pt>
                <c:pt idx="5">
                  <c:v>16</c:v>
                </c:pt>
                <c:pt idx="6">
                  <c:v>16</c:v>
                </c:pt>
                <c:pt idx="7">
                  <c:v>15</c:v>
                </c:pt>
                <c:pt idx="8">
                  <c:v>15</c:v>
                </c:pt>
                <c:pt idx="9">
                  <c:v>17</c:v>
                </c:pt>
                <c:pt idx="10">
                  <c:v>17</c:v>
                </c:pt>
                <c:pt idx="11">
                  <c:v>17</c:v>
                </c:pt>
                <c:pt idx="12">
                  <c:v>19</c:v>
                </c:pt>
                <c:pt idx="13">
                  <c:v>21</c:v>
                </c:pt>
                <c:pt idx="14">
                  <c:v>24</c:v>
                </c:pt>
                <c:pt idx="15">
                  <c:v>28</c:v>
                </c:pt>
                <c:pt idx="16">
                  <c:v>31</c:v>
                </c:pt>
                <c:pt idx="17">
                  <c:v>30</c:v>
                </c:pt>
                <c:pt idx="18">
                  <c:v>35</c:v>
                </c:pt>
                <c:pt idx="19">
                  <c:v>37</c:v>
                </c:pt>
                <c:pt idx="20">
                  <c:v>37</c:v>
                </c:pt>
                <c:pt idx="21">
                  <c:v>33</c:v>
                </c:pt>
                <c:pt idx="22">
                  <c:v>35</c:v>
                </c:pt>
                <c:pt idx="23">
                  <c:v>43</c:v>
                </c:pt>
                <c:pt idx="24">
                  <c:v>47</c:v>
                </c:pt>
                <c:pt idx="25">
                  <c:v>59</c:v>
                </c:pt>
                <c:pt idx="26">
                  <c:v>59</c:v>
                </c:pt>
                <c:pt idx="27">
                  <c:v>72</c:v>
                </c:pt>
                <c:pt idx="28">
                  <c:v>68</c:v>
                </c:pt>
                <c:pt idx="29">
                  <c:v>65</c:v>
                </c:pt>
                <c:pt idx="30">
                  <c:v>70</c:v>
                </c:pt>
                <c:pt idx="31">
                  <c:v>72</c:v>
                </c:pt>
                <c:pt idx="32">
                  <c:v>72</c:v>
                </c:pt>
                <c:pt idx="33">
                  <c:v>72</c:v>
                </c:pt>
                <c:pt idx="34">
                  <c:v>72</c:v>
                </c:pt>
                <c:pt idx="35">
                  <c:v>72</c:v>
                </c:pt>
                <c:pt idx="36">
                  <c:v>76</c:v>
                </c:pt>
                <c:pt idx="37">
                  <c:v>72</c:v>
                </c:pt>
                <c:pt idx="38">
                  <c:v>77</c:v>
                </c:pt>
                <c:pt idx="39">
                  <c:v>77</c:v>
                </c:pt>
                <c:pt idx="40">
                  <c:v>76</c:v>
                </c:pt>
                <c:pt idx="41">
                  <c:v>77</c:v>
                </c:pt>
                <c:pt idx="42">
                  <c:v>77</c:v>
                </c:pt>
                <c:pt idx="43">
                  <c:v>74</c:v>
                </c:pt>
                <c:pt idx="44">
                  <c:v>72</c:v>
                </c:pt>
                <c:pt idx="45">
                  <c:v>80</c:v>
                </c:pt>
                <c:pt idx="46">
                  <c:v>75</c:v>
                </c:pt>
                <c:pt idx="47">
                  <c:v>78</c:v>
                </c:pt>
                <c:pt idx="48">
                  <c:v>78</c:v>
                </c:pt>
                <c:pt idx="49">
                  <c:v>85</c:v>
                </c:pt>
                <c:pt idx="50">
                  <c:v>85</c:v>
                </c:pt>
                <c:pt idx="51">
                  <c:v>79</c:v>
                </c:pt>
                <c:pt idx="52">
                  <c:v>83</c:v>
                </c:pt>
                <c:pt idx="53">
                  <c:v>84</c:v>
                </c:pt>
                <c:pt idx="5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4F39-4365-8007-4E34EFF22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571640"/>
        <c:axId val="569573608"/>
      </c:lineChart>
      <c:dateAx>
        <c:axId val="752073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 b="1"/>
                  <a:t>Månad</a:t>
                </a:r>
              </a:p>
            </c:rich>
          </c:tx>
          <c:layout>
            <c:manualLayout>
              <c:xMode val="edge"/>
              <c:yMode val="edge"/>
              <c:x val="0.48197905280960662"/>
              <c:y val="0.948618835864949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 Display" panose="020B0004020202020204" pitchFamily="34" charset="0"/>
                <a:ea typeface="+mn-ea"/>
                <a:cs typeface="+mn-cs"/>
              </a:defRPr>
            </a:pPr>
            <a:endParaRPr lang="sv-SE"/>
          </a:p>
        </c:txPr>
        <c:crossAx val="752072312"/>
        <c:crosses val="autoZero"/>
        <c:auto val="1"/>
        <c:lblOffset val="100"/>
        <c:baseTimeUnit val="months"/>
      </c:dateAx>
      <c:valAx>
        <c:axId val="752072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Trafikbeläggning i procent</a:t>
                </a:r>
              </a:p>
              <a:p>
                <a:pPr>
                  <a:defRPr sz="1400" b="1"/>
                </a:pPr>
                <a:endParaRPr lang="en-US" sz="1400" b="1"/>
              </a:p>
            </c:rich>
          </c:tx>
          <c:layout>
            <c:manualLayout>
              <c:xMode val="edge"/>
              <c:yMode val="edge"/>
              <c:x val="7.3575510228581723E-3"/>
              <c:y val="0.378342608738280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2073624"/>
        <c:crosses val="autoZero"/>
        <c:crossBetween val="between"/>
      </c:valAx>
      <c:valAx>
        <c:axId val="56957360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 b="1"/>
                  <a:t>Antal aktiva noder</a:t>
                </a:r>
              </a:p>
            </c:rich>
          </c:tx>
          <c:layout>
            <c:manualLayout>
              <c:xMode val="edge"/>
              <c:yMode val="edge"/>
              <c:x val="0.97006243328943087"/>
              <c:y val="0.395341738296202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9571640"/>
        <c:crosses val="max"/>
        <c:crossBetween val="between"/>
      </c:valAx>
      <c:catAx>
        <c:axId val="569571640"/>
        <c:scaling>
          <c:orientation val="minMax"/>
        </c:scaling>
        <c:delete val="1"/>
        <c:axPos val="b"/>
        <c:majorTickMark val="out"/>
        <c:minorTickMark val="none"/>
        <c:tickLblPos val="nextTo"/>
        <c:crossAx val="5695736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2800"/>
              <a:t>Trafikstatistik över SvxLink Nationellt Nätverk, åren 2020-2024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6.8124998621154897E-2"/>
          <c:y val="0.10487743981722428"/>
          <c:w val="0.87558452519921603"/>
          <c:h val="0.757824180014969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2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8E0F-41DA-83BE-0838CFD20E57}"/>
              </c:ext>
            </c:extLst>
          </c:dPt>
          <c:dPt>
            <c:idx val="13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E0F-41DA-83BE-0838CFD20E57}"/>
              </c:ext>
            </c:extLst>
          </c:dPt>
          <c:dPt>
            <c:idx val="14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8E0F-41DA-83BE-0838CFD20E57}"/>
              </c:ext>
            </c:extLst>
          </c:dPt>
          <c:dPt>
            <c:idx val="15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E0F-41DA-83BE-0838CFD20E57}"/>
              </c:ext>
            </c:extLst>
          </c:dPt>
          <c:dPt>
            <c:idx val="16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8E0F-41DA-83BE-0838CFD20E57}"/>
              </c:ext>
            </c:extLst>
          </c:dPt>
          <c:dPt>
            <c:idx val="17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E0F-41DA-83BE-0838CFD20E57}"/>
              </c:ext>
            </c:extLst>
          </c:dPt>
          <c:dPt>
            <c:idx val="18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8E0F-41DA-83BE-0838CFD20E57}"/>
              </c:ext>
            </c:extLst>
          </c:dPt>
          <c:dPt>
            <c:idx val="19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8E0F-41DA-83BE-0838CFD20E57}"/>
              </c:ext>
            </c:extLst>
          </c:dPt>
          <c:dPt>
            <c:idx val="20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8E0F-41DA-83BE-0838CFD20E57}"/>
              </c:ext>
            </c:extLst>
          </c:dPt>
          <c:dPt>
            <c:idx val="21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8E0F-41DA-83BE-0838CFD20E57}"/>
              </c:ext>
            </c:extLst>
          </c:dPt>
          <c:dPt>
            <c:idx val="22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8E0F-41DA-83BE-0838CFD20E57}"/>
              </c:ext>
            </c:extLst>
          </c:dPt>
          <c:dPt>
            <c:idx val="23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8E0F-41DA-83BE-0838CFD20E57}"/>
              </c:ext>
            </c:extLst>
          </c:dPt>
          <c:dPt>
            <c:idx val="24"/>
            <c:invertIfNegative val="0"/>
            <c:bubble3D val="0"/>
            <c:spPr>
              <a:solidFill>
                <a:srgbClr val="FF99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8E0F-41DA-83BE-0838CFD20E57}"/>
              </c:ext>
            </c:extLst>
          </c:dPt>
          <c:dPt>
            <c:idx val="25"/>
            <c:invertIfNegative val="0"/>
            <c:bubble3D val="0"/>
            <c:spPr>
              <a:solidFill>
                <a:srgbClr val="FF99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8E0F-41DA-83BE-0838CFD20E57}"/>
              </c:ext>
            </c:extLst>
          </c:dPt>
          <c:dPt>
            <c:idx val="26"/>
            <c:invertIfNegative val="0"/>
            <c:bubble3D val="0"/>
            <c:spPr>
              <a:solidFill>
                <a:srgbClr val="FF99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A-8E0F-41DA-83BE-0838CFD20E57}"/>
              </c:ext>
            </c:extLst>
          </c:dPt>
          <c:dPt>
            <c:idx val="27"/>
            <c:invertIfNegative val="0"/>
            <c:bubble3D val="0"/>
            <c:spPr>
              <a:solidFill>
                <a:srgbClr val="FF99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8E0F-41DA-83BE-0838CFD20E57}"/>
              </c:ext>
            </c:extLst>
          </c:dPt>
          <c:dPt>
            <c:idx val="28"/>
            <c:invertIfNegative val="0"/>
            <c:bubble3D val="0"/>
            <c:spPr>
              <a:solidFill>
                <a:srgbClr val="FF99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C-8E0F-41DA-83BE-0838CFD20E57}"/>
              </c:ext>
            </c:extLst>
          </c:dPt>
          <c:dPt>
            <c:idx val="29"/>
            <c:invertIfNegative val="0"/>
            <c:bubble3D val="0"/>
            <c:spPr>
              <a:solidFill>
                <a:srgbClr val="FF99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8E0F-41DA-83BE-0838CFD20E57}"/>
              </c:ext>
            </c:extLst>
          </c:dPt>
          <c:dPt>
            <c:idx val="30"/>
            <c:invertIfNegative val="0"/>
            <c:bubble3D val="0"/>
            <c:spPr>
              <a:solidFill>
                <a:srgbClr val="FF99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E-8E0F-41DA-83BE-0838CFD20E57}"/>
              </c:ext>
            </c:extLst>
          </c:dPt>
          <c:dPt>
            <c:idx val="31"/>
            <c:invertIfNegative val="0"/>
            <c:bubble3D val="0"/>
            <c:spPr>
              <a:solidFill>
                <a:srgbClr val="FF99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8E0F-41DA-83BE-0838CFD20E57}"/>
              </c:ext>
            </c:extLst>
          </c:dPt>
          <c:dPt>
            <c:idx val="32"/>
            <c:invertIfNegative val="0"/>
            <c:bubble3D val="0"/>
            <c:spPr>
              <a:solidFill>
                <a:srgbClr val="FF99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0-8E0F-41DA-83BE-0838CFD20E57}"/>
              </c:ext>
            </c:extLst>
          </c:dPt>
          <c:dPt>
            <c:idx val="33"/>
            <c:invertIfNegative val="0"/>
            <c:bubble3D val="0"/>
            <c:spPr>
              <a:solidFill>
                <a:srgbClr val="FF99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8E0F-41DA-83BE-0838CFD20E57}"/>
              </c:ext>
            </c:extLst>
          </c:dPt>
          <c:dPt>
            <c:idx val="34"/>
            <c:invertIfNegative val="0"/>
            <c:bubble3D val="0"/>
            <c:spPr>
              <a:solidFill>
                <a:srgbClr val="FF99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2-8E0F-41DA-83BE-0838CFD20E57}"/>
              </c:ext>
            </c:extLst>
          </c:dPt>
          <c:dPt>
            <c:idx val="35"/>
            <c:invertIfNegative val="0"/>
            <c:bubble3D val="0"/>
            <c:spPr>
              <a:solidFill>
                <a:srgbClr val="FF99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8E0F-41DA-83BE-0838CFD20E57}"/>
              </c:ext>
            </c:extLst>
          </c:dPt>
          <c:dPt>
            <c:idx val="36"/>
            <c:invertIfNegative val="0"/>
            <c:bubble3D val="0"/>
            <c:spPr>
              <a:solidFill>
                <a:srgbClr val="00CC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4-8E0F-41DA-83BE-0838CFD20E57}"/>
              </c:ext>
            </c:extLst>
          </c:dPt>
          <c:dPt>
            <c:idx val="37"/>
            <c:invertIfNegative val="0"/>
            <c:bubble3D val="0"/>
            <c:spPr>
              <a:solidFill>
                <a:srgbClr val="00CC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7-7C07-49AF-9FED-FE669C4D04BD}"/>
              </c:ext>
            </c:extLst>
          </c:dPt>
          <c:dPt>
            <c:idx val="38"/>
            <c:invertIfNegative val="0"/>
            <c:bubble3D val="0"/>
            <c:spPr>
              <a:solidFill>
                <a:srgbClr val="00CC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4-F322-4308-8D68-EA029DF1905C}"/>
              </c:ext>
            </c:extLst>
          </c:dPt>
          <c:dPt>
            <c:idx val="39"/>
            <c:invertIfNegative val="0"/>
            <c:bubble3D val="0"/>
            <c:spPr>
              <a:solidFill>
                <a:srgbClr val="00CC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6-8EEA-47B4-B654-1A908F089DD7}"/>
              </c:ext>
            </c:extLst>
          </c:dPt>
          <c:dPt>
            <c:idx val="40"/>
            <c:invertIfNegative val="0"/>
            <c:bubble3D val="0"/>
            <c:spPr>
              <a:solidFill>
                <a:srgbClr val="00CC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8-0638-4E6F-BEF5-0C0EE0117926}"/>
              </c:ext>
            </c:extLst>
          </c:dPt>
          <c:dPt>
            <c:idx val="41"/>
            <c:invertIfNegative val="0"/>
            <c:bubble3D val="0"/>
            <c:spPr>
              <a:solidFill>
                <a:srgbClr val="00CC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A-B55E-48EB-9397-49CB4C6C7BE9}"/>
              </c:ext>
            </c:extLst>
          </c:dPt>
          <c:dPt>
            <c:idx val="42"/>
            <c:invertIfNegative val="0"/>
            <c:bubble3D val="0"/>
            <c:spPr>
              <a:solidFill>
                <a:srgbClr val="00CC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C-1760-4D25-87E3-2637E50B34E2}"/>
              </c:ext>
            </c:extLst>
          </c:dPt>
          <c:dPt>
            <c:idx val="43"/>
            <c:invertIfNegative val="0"/>
            <c:bubble3D val="0"/>
            <c:spPr>
              <a:solidFill>
                <a:srgbClr val="00CC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E-A893-4B2F-BE53-A71CB0A6FB66}"/>
              </c:ext>
            </c:extLst>
          </c:dPt>
          <c:dPt>
            <c:idx val="44"/>
            <c:invertIfNegative val="0"/>
            <c:bubble3D val="0"/>
            <c:spPr>
              <a:solidFill>
                <a:srgbClr val="00CC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0-B10B-460B-8E74-9F7DF632088B}"/>
              </c:ext>
            </c:extLst>
          </c:dPt>
          <c:dPt>
            <c:idx val="45"/>
            <c:invertIfNegative val="0"/>
            <c:bubble3D val="0"/>
            <c:spPr>
              <a:solidFill>
                <a:srgbClr val="00CC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2-0175-4394-8B2B-E1B906058E97}"/>
              </c:ext>
            </c:extLst>
          </c:dPt>
          <c:dPt>
            <c:idx val="46"/>
            <c:invertIfNegative val="0"/>
            <c:bubble3D val="0"/>
            <c:spPr>
              <a:solidFill>
                <a:srgbClr val="00CC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4-9FE1-4E1B-B4CB-866DA042EFD2}"/>
              </c:ext>
            </c:extLst>
          </c:dPt>
          <c:dPt>
            <c:idx val="47"/>
            <c:invertIfNegative val="0"/>
            <c:bubble3D val="0"/>
            <c:spPr>
              <a:solidFill>
                <a:srgbClr val="00CC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6-AF62-414B-B0A9-6FFA6A4D3FD3}"/>
              </c:ext>
            </c:extLst>
          </c:dPt>
          <c:dPt>
            <c:idx val="48"/>
            <c:invertIfNegative val="0"/>
            <c:bubble3D val="0"/>
            <c:spPr>
              <a:solidFill>
                <a:srgbClr val="FF7D7D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8-078D-443E-ACE5-F45062FBC2FD}"/>
              </c:ext>
            </c:extLst>
          </c:dPt>
          <c:dPt>
            <c:idx val="49"/>
            <c:invertIfNegative val="0"/>
            <c:bubble3D val="0"/>
            <c:spPr>
              <a:solidFill>
                <a:srgbClr val="FF7D7D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A-14F4-42C6-BDBC-70E7F85BAFDE}"/>
              </c:ext>
            </c:extLst>
          </c:dPt>
          <c:dPt>
            <c:idx val="50"/>
            <c:invertIfNegative val="0"/>
            <c:bubble3D val="0"/>
            <c:spPr>
              <a:solidFill>
                <a:srgbClr val="FF7D7D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C-543A-472C-8A75-27BAEF8077C1}"/>
              </c:ext>
            </c:extLst>
          </c:dPt>
          <c:dPt>
            <c:idx val="51"/>
            <c:invertIfNegative val="0"/>
            <c:bubble3D val="0"/>
            <c:spPr>
              <a:solidFill>
                <a:srgbClr val="FF7D7D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E-9722-4D46-B0CB-128D31AC9FE4}"/>
              </c:ext>
            </c:extLst>
          </c:dPt>
          <c:dPt>
            <c:idx val="52"/>
            <c:invertIfNegative val="0"/>
            <c:bubble3D val="0"/>
            <c:spPr>
              <a:solidFill>
                <a:srgbClr val="FF7D7D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0-EA84-47B7-8D41-F55C3E870762}"/>
              </c:ext>
            </c:extLst>
          </c:dPt>
          <c:dPt>
            <c:idx val="53"/>
            <c:invertIfNegative val="0"/>
            <c:bubble3D val="0"/>
            <c:spPr>
              <a:solidFill>
                <a:srgbClr val="FF7D7D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2-72ED-449D-BC86-3A72989C7FAE}"/>
              </c:ext>
            </c:extLst>
          </c:dPt>
          <c:dPt>
            <c:idx val="54"/>
            <c:invertIfNegative val="0"/>
            <c:bubble3D val="0"/>
            <c:spPr>
              <a:solidFill>
                <a:srgbClr val="FF7D7D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4-D2D8-4E91-8ECE-06FE3FF0B5BA}"/>
              </c:ext>
            </c:extLst>
          </c:dPt>
          <c:dLbls>
            <c:spPr>
              <a:noFill/>
              <a:ln w="3175"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300" b="0" i="0" u="none" strike="noStrike" kern="1200" baseline="0">
                    <a:ln w="3175">
                      <a:noFill/>
                    </a:ln>
                    <a:solidFill>
                      <a:srgbClr val="003399"/>
                    </a:solidFill>
                    <a:effectLst/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Blad1!$A$4:$A$123</c:f>
              <c:numCache>
                <c:formatCode>mmm\-yy</c:formatCode>
                <c:ptCount val="120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  <c:pt idx="63">
                  <c:v>45748</c:v>
                </c:pt>
                <c:pt idx="64">
                  <c:v>45778</c:v>
                </c:pt>
                <c:pt idx="65">
                  <c:v>45809</c:v>
                </c:pt>
                <c:pt idx="66">
                  <c:v>45839</c:v>
                </c:pt>
                <c:pt idx="67">
                  <c:v>45870</c:v>
                </c:pt>
                <c:pt idx="68">
                  <c:v>45901</c:v>
                </c:pt>
                <c:pt idx="69">
                  <c:v>45931</c:v>
                </c:pt>
                <c:pt idx="70">
                  <c:v>45962</c:v>
                </c:pt>
                <c:pt idx="71">
                  <c:v>45992</c:v>
                </c:pt>
                <c:pt idx="72">
                  <c:v>46023</c:v>
                </c:pt>
                <c:pt idx="73">
                  <c:v>46054</c:v>
                </c:pt>
                <c:pt idx="74">
                  <c:v>46082</c:v>
                </c:pt>
                <c:pt idx="75">
                  <c:v>46113</c:v>
                </c:pt>
                <c:pt idx="76">
                  <c:v>46143</c:v>
                </c:pt>
                <c:pt idx="77">
                  <c:v>46174</c:v>
                </c:pt>
                <c:pt idx="78">
                  <c:v>46204</c:v>
                </c:pt>
                <c:pt idx="79">
                  <c:v>46235</c:v>
                </c:pt>
                <c:pt idx="80">
                  <c:v>46266</c:v>
                </c:pt>
                <c:pt idx="81">
                  <c:v>46296</c:v>
                </c:pt>
                <c:pt idx="82">
                  <c:v>46327</c:v>
                </c:pt>
                <c:pt idx="83">
                  <c:v>46357</c:v>
                </c:pt>
                <c:pt idx="84">
                  <c:v>46388</c:v>
                </c:pt>
                <c:pt idx="85">
                  <c:v>46419</c:v>
                </c:pt>
                <c:pt idx="86">
                  <c:v>46447</c:v>
                </c:pt>
                <c:pt idx="87">
                  <c:v>46478</c:v>
                </c:pt>
                <c:pt idx="88">
                  <c:v>46508</c:v>
                </c:pt>
                <c:pt idx="89">
                  <c:v>46539</c:v>
                </c:pt>
                <c:pt idx="90">
                  <c:v>46569</c:v>
                </c:pt>
                <c:pt idx="91">
                  <c:v>46600</c:v>
                </c:pt>
                <c:pt idx="92">
                  <c:v>46631</c:v>
                </c:pt>
                <c:pt idx="93">
                  <c:v>46661</c:v>
                </c:pt>
                <c:pt idx="94">
                  <c:v>46692</c:v>
                </c:pt>
                <c:pt idx="95">
                  <c:v>46722</c:v>
                </c:pt>
                <c:pt idx="96">
                  <c:v>46753</c:v>
                </c:pt>
                <c:pt idx="97">
                  <c:v>46784</c:v>
                </c:pt>
                <c:pt idx="98">
                  <c:v>46813</c:v>
                </c:pt>
                <c:pt idx="99">
                  <c:v>46844</c:v>
                </c:pt>
                <c:pt idx="100">
                  <c:v>46874</c:v>
                </c:pt>
                <c:pt idx="101">
                  <c:v>46905</c:v>
                </c:pt>
                <c:pt idx="102">
                  <c:v>46935</c:v>
                </c:pt>
                <c:pt idx="103">
                  <c:v>46966</c:v>
                </c:pt>
                <c:pt idx="104">
                  <c:v>46997</c:v>
                </c:pt>
                <c:pt idx="105">
                  <c:v>47027</c:v>
                </c:pt>
                <c:pt idx="106">
                  <c:v>47058</c:v>
                </c:pt>
                <c:pt idx="107">
                  <c:v>47088</c:v>
                </c:pt>
                <c:pt idx="108">
                  <c:v>47119</c:v>
                </c:pt>
                <c:pt idx="109">
                  <c:v>47150</c:v>
                </c:pt>
                <c:pt idx="110">
                  <c:v>47178</c:v>
                </c:pt>
                <c:pt idx="111">
                  <c:v>47209</c:v>
                </c:pt>
                <c:pt idx="112">
                  <c:v>47239</c:v>
                </c:pt>
                <c:pt idx="113">
                  <c:v>47270</c:v>
                </c:pt>
                <c:pt idx="114">
                  <c:v>47300</c:v>
                </c:pt>
                <c:pt idx="115">
                  <c:v>47331</c:v>
                </c:pt>
                <c:pt idx="116">
                  <c:v>47362</c:v>
                </c:pt>
                <c:pt idx="117">
                  <c:v>47392</c:v>
                </c:pt>
                <c:pt idx="118">
                  <c:v>47423</c:v>
                </c:pt>
                <c:pt idx="119">
                  <c:v>47453</c:v>
                </c:pt>
              </c:numCache>
            </c:numRef>
          </c:cat>
          <c:val>
            <c:numRef>
              <c:f>Blad1!nod</c:f>
              <c:numCache>
                <c:formatCode>[h]:mm:ss</c:formatCode>
                <c:ptCount val="55"/>
                <c:pt idx="0">
                  <c:v>3.5696924603174605E-2</c:v>
                </c:pt>
                <c:pt idx="1">
                  <c:v>5.6808035714285714E-2</c:v>
                </c:pt>
                <c:pt idx="2">
                  <c:v>6.1870659722222221E-2</c:v>
                </c:pt>
                <c:pt idx="3">
                  <c:v>8.9424603174603184E-2</c:v>
                </c:pt>
                <c:pt idx="4">
                  <c:v>6.6485566448801742E-2</c:v>
                </c:pt>
                <c:pt idx="5">
                  <c:v>6.7442853009259257E-2</c:v>
                </c:pt>
                <c:pt idx="6">
                  <c:v>0.1542361111111111</c:v>
                </c:pt>
                <c:pt idx="7">
                  <c:v>0.16904783950617286</c:v>
                </c:pt>
                <c:pt idx="8">
                  <c:v>0.12086188271604939</c:v>
                </c:pt>
                <c:pt idx="9">
                  <c:v>0.1397869008714597</c:v>
                </c:pt>
                <c:pt idx="10">
                  <c:v>0.17901824618736384</c:v>
                </c:pt>
                <c:pt idx="11">
                  <c:v>0.18056100217864923</c:v>
                </c:pt>
                <c:pt idx="12">
                  <c:v>0.14658869395711502</c:v>
                </c:pt>
                <c:pt idx="13">
                  <c:v>0.135380291005291</c:v>
                </c:pt>
                <c:pt idx="14">
                  <c:v>0.17033371913580245</c:v>
                </c:pt>
                <c:pt idx="15">
                  <c:v>0.19222676917989417</c:v>
                </c:pt>
                <c:pt idx="16">
                  <c:v>0.18326015531660694</c:v>
                </c:pt>
                <c:pt idx="17">
                  <c:v>0.16066473765432099</c:v>
                </c:pt>
                <c:pt idx="18">
                  <c:v>0.14554596560846558</c:v>
                </c:pt>
                <c:pt idx="19">
                  <c:v>0.11428616116116115</c:v>
                </c:pt>
                <c:pt idx="20">
                  <c:v>0.12677708958958958</c:v>
                </c:pt>
                <c:pt idx="21">
                  <c:v>0.12589646464646465</c:v>
                </c:pt>
                <c:pt idx="22">
                  <c:v>0.14610747354497353</c:v>
                </c:pt>
                <c:pt idx="23">
                  <c:v>0.11152777777777777</c:v>
                </c:pt>
                <c:pt idx="24">
                  <c:v>0.13741972025216706</c:v>
                </c:pt>
                <c:pt idx="25">
                  <c:v>0.10784467200251098</c:v>
                </c:pt>
                <c:pt idx="26">
                  <c:v>0.1341401836158192</c:v>
                </c:pt>
                <c:pt idx="27">
                  <c:v>0.11060570987654321</c:v>
                </c:pt>
                <c:pt idx="28">
                  <c:v>9.088133169934641E-2</c:v>
                </c:pt>
                <c:pt idx="29">
                  <c:v>8.9576032763532765E-2</c:v>
                </c:pt>
                <c:pt idx="30">
                  <c:v>9.0735119047619051E-2</c:v>
                </c:pt>
                <c:pt idx="31">
                  <c:v>6.6098411779835387E-2</c:v>
                </c:pt>
                <c:pt idx="32">
                  <c:v>6.7436985596707813E-2</c:v>
                </c:pt>
                <c:pt idx="33">
                  <c:v>9.3702417695473245E-2</c:v>
                </c:pt>
                <c:pt idx="34">
                  <c:v>9.2518968621399175E-2</c:v>
                </c:pt>
                <c:pt idx="35">
                  <c:v>0.11006880144032921</c:v>
                </c:pt>
                <c:pt idx="36">
                  <c:v>0.10093902290448342</c:v>
                </c:pt>
                <c:pt idx="37">
                  <c:v>0.10422341177983539</c:v>
                </c:pt>
                <c:pt idx="38">
                  <c:v>9.6827050264550268E-2</c:v>
                </c:pt>
                <c:pt idx="39">
                  <c:v>8.9587241462241465E-2</c:v>
                </c:pt>
                <c:pt idx="40">
                  <c:v>9.1570875974658864E-2</c:v>
                </c:pt>
                <c:pt idx="41">
                  <c:v>9.0939003126503132E-2</c:v>
                </c:pt>
                <c:pt idx="42">
                  <c:v>8.1879058441558447E-2</c:v>
                </c:pt>
                <c:pt idx="43">
                  <c:v>7.4033721221221219E-2</c:v>
                </c:pt>
                <c:pt idx="44">
                  <c:v>7.8911394032921814E-2</c:v>
                </c:pt>
                <c:pt idx="45">
                  <c:v>7.4778790509259258E-2</c:v>
                </c:pt>
                <c:pt idx="46">
                  <c:v>7.4113580246913571E-2</c:v>
                </c:pt>
                <c:pt idx="47">
                  <c:v>6.897139126305793E-2</c:v>
                </c:pt>
                <c:pt idx="48">
                  <c:v>7.1291102801519471E-2</c:v>
                </c:pt>
                <c:pt idx="49">
                  <c:v>6.0241013071895423E-2</c:v>
                </c:pt>
                <c:pt idx="50">
                  <c:v>6.911451525054467E-2</c:v>
                </c:pt>
                <c:pt idx="51">
                  <c:v>8.3058925222691038E-2</c:v>
                </c:pt>
                <c:pt idx="52">
                  <c:v>6.5151439089692106E-2</c:v>
                </c:pt>
                <c:pt idx="53">
                  <c:v>7.2123704805996475E-2</c:v>
                </c:pt>
                <c:pt idx="54">
                  <c:v>7.1236997027892088E-2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4C-4D17-A500-CEB030C8676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4"/>
        <c:axId val="752073624"/>
        <c:axId val="752072312"/>
      </c:barChart>
      <c:lineChart>
        <c:grouping val="standard"/>
        <c:varyColors val="0"/>
        <c:ser>
          <c:idx val="1"/>
          <c:order val="1"/>
          <c:tx>
            <c:strRef>
              <c:f>Blad1!$F$3</c:f>
              <c:strCache>
                <c:ptCount val="1"/>
                <c:pt idx="0">
                  <c:v>Noder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>
              <a:outerShdw blurRad="57150" dist="3810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Blad1!noder</c:f>
              <c:numCache>
                <c:formatCode>General</c:formatCode>
                <c:ptCount val="55"/>
                <c:pt idx="0">
                  <c:v>14</c:v>
                </c:pt>
                <c:pt idx="1">
                  <c:v>14</c:v>
                </c:pt>
                <c:pt idx="2">
                  <c:v>16</c:v>
                </c:pt>
                <c:pt idx="3">
                  <c:v>14</c:v>
                </c:pt>
                <c:pt idx="4">
                  <c:v>17</c:v>
                </c:pt>
                <c:pt idx="5">
                  <c:v>16</c:v>
                </c:pt>
                <c:pt idx="6">
                  <c:v>16</c:v>
                </c:pt>
                <c:pt idx="7">
                  <c:v>15</c:v>
                </c:pt>
                <c:pt idx="8">
                  <c:v>15</c:v>
                </c:pt>
                <c:pt idx="9">
                  <c:v>17</c:v>
                </c:pt>
                <c:pt idx="10">
                  <c:v>17</c:v>
                </c:pt>
                <c:pt idx="11">
                  <c:v>17</c:v>
                </c:pt>
                <c:pt idx="12">
                  <c:v>19</c:v>
                </c:pt>
                <c:pt idx="13">
                  <c:v>21</c:v>
                </c:pt>
                <c:pt idx="14">
                  <c:v>24</c:v>
                </c:pt>
                <c:pt idx="15">
                  <c:v>28</c:v>
                </c:pt>
                <c:pt idx="16">
                  <c:v>31</c:v>
                </c:pt>
                <c:pt idx="17">
                  <c:v>30</c:v>
                </c:pt>
                <c:pt idx="18">
                  <c:v>35</c:v>
                </c:pt>
                <c:pt idx="19">
                  <c:v>37</c:v>
                </c:pt>
                <c:pt idx="20">
                  <c:v>37</c:v>
                </c:pt>
                <c:pt idx="21">
                  <c:v>33</c:v>
                </c:pt>
                <c:pt idx="22">
                  <c:v>35</c:v>
                </c:pt>
                <c:pt idx="23">
                  <c:v>43</c:v>
                </c:pt>
                <c:pt idx="24">
                  <c:v>47</c:v>
                </c:pt>
                <c:pt idx="25">
                  <c:v>59</c:v>
                </c:pt>
                <c:pt idx="26">
                  <c:v>59</c:v>
                </c:pt>
                <c:pt idx="27">
                  <c:v>72</c:v>
                </c:pt>
                <c:pt idx="28">
                  <c:v>68</c:v>
                </c:pt>
                <c:pt idx="29">
                  <c:v>65</c:v>
                </c:pt>
                <c:pt idx="30">
                  <c:v>70</c:v>
                </c:pt>
                <c:pt idx="31">
                  <c:v>72</c:v>
                </c:pt>
                <c:pt idx="32">
                  <c:v>72</c:v>
                </c:pt>
                <c:pt idx="33">
                  <c:v>72</c:v>
                </c:pt>
                <c:pt idx="34">
                  <c:v>72</c:v>
                </c:pt>
                <c:pt idx="35">
                  <c:v>72</c:v>
                </c:pt>
                <c:pt idx="36">
                  <c:v>76</c:v>
                </c:pt>
                <c:pt idx="37">
                  <c:v>72</c:v>
                </c:pt>
                <c:pt idx="38">
                  <c:v>77</c:v>
                </c:pt>
                <c:pt idx="39">
                  <c:v>77</c:v>
                </c:pt>
                <c:pt idx="40">
                  <c:v>76</c:v>
                </c:pt>
                <c:pt idx="41">
                  <c:v>77</c:v>
                </c:pt>
                <c:pt idx="42">
                  <c:v>77</c:v>
                </c:pt>
                <c:pt idx="43">
                  <c:v>74</c:v>
                </c:pt>
                <c:pt idx="44">
                  <c:v>72</c:v>
                </c:pt>
                <c:pt idx="45">
                  <c:v>80</c:v>
                </c:pt>
                <c:pt idx="46">
                  <c:v>75</c:v>
                </c:pt>
                <c:pt idx="47">
                  <c:v>78</c:v>
                </c:pt>
                <c:pt idx="48">
                  <c:v>78</c:v>
                </c:pt>
                <c:pt idx="49">
                  <c:v>85</c:v>
                </c:pt>
                <c:pt idx="50">
                  <c:v>85</c:v>
                </c:pt>
                <c:pt idx="51">
                  <c:v>79</c:v>
                </c:pt>
                <c:pt idx="52">
                  <c:v>83</c:v>
                </c:pt>
                <c:pt idx="53">
                  <c:v>84</c:v>
                </c:pt>
                <c:pt idx="5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4F39-4365-8007-4E34EFF22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571640"/>
        <c:axId val="569573608"/>
      </c:lineChart>
      <c:dateAx>
        <c:axId val="752073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 b="1"/>
                  <a:t>Månad</a:t>
                </a:r>
              </a:p>
            </c:rich>
          </c:tx>
          <c:layout>
            <c:manualLayout>
              <c:xMode val="edge"/>
              <c:yMode val="edge"/>
              <c:x val="0.48197905280960662"/>
              <c:y val="0.946808977581128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 Display" panose="020B0004020202020204" pitchFamily="34" charset="0"/>
                <a:ea typeface="+mn-ea"/>
                <a:cs typeface="+mn-cs"/>
              </a:defRPr>
            </a:pPr>
            <a:endParaRPr lang="sv-SE"/>
          </a:p>
        </c:txPr>
        <c:crossAx val="752072312"/>
        <c:crosses val="autoZero"/>
        <c:auto val="1"/>
        <c:lblOffset val="100"/>
        <c:baseTimeUnit val="months"/>
      </c:dateAx>
      <c:valAx>
        <c:axId val="752072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Talad tid per nod</a:t>
                </a:r>
              </a:p>
              <a:p>
                <a:pPr>
                  <a:defRPr sz="1400" b="1"/>
                </a:pPr>
                <a:endParaRPr lang="en-US" sz="1400" b="1"/>
              </a:p>
            </c:rich>
          </c:tx>
          <c:layout>
            <c:manualLayout>
              <c:xMode val="edge"/>
              <c:yMode val="edge"/>
              <c:x val="7.3575510228581723E-3"/>
              <c:y val="0.378342608738280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[h]:mm:ss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2073624"/>
        <c:crosses val="autoZero"/>
        <c:crossBetween val="between"/>
      </c:valAx>
      <c:valAx>
        <c:axId val="56957360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 b="1"/>
                  <a:t>Antal aktiva noder</a:t>
                </a:r>
              </a:p>
            </c:rich>
          </c:tx>
          <c:layout>
            <c:manualLayout>
              <c:xMode val="edge"/>
              <c:yMode val="edge"/>
              <c:x val="0.97006243328943087"/>
              <c:y val="0.395341738296202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9571640"/>
        <c:crosses val="max"/>
        <c:crossBetween val="between"/>
      </c:valAx>
      <c:catAx>
        <c:axId val="569571640"/>
        <c:scaling>
          <c:orientation val="minMax"/>
        </c:scaling>
        <c:delete val="1"/>
        <c:axPos val="b"/>
        <c:majorTickMark val="out"/>
        <c:minorTickMark val="none"/>
        <c:tickLblPos val="nextTo"/>
        <c:crossAx val="5695736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2800"/>
              <a:t>Trafikstatistik över SvxLink Nationellt Nätverk, åren 2020-2024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6.8124998621154897E-2"/>
          <c:y val="0.10487743981722428"/>
          <c:w val="0.87558452519921603"/>
          <c:h val="0.757824180014969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2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8E0F-41DA-83BE-0838CFD20E57}"/>
              </c:ext>
            </c:extLst>
          </c:dPt>
          <c:dPt>
            <c:idx val="13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E0F-41DA-83BE-0838CFD20E57}"/>
              </c:ext>
            </c:extLst>
          </c:dPt>
          <c:dPt>
            <c:idx val="14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8E0F-41DA-83BE-0838CFD20E57}"/>
              </c:ext>
            </c:extLst>
          </c:dPt>
          <c:dPt>
            <c:idx val="15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E0F-41DA-83BE-0838CFD20E57}"/>
              </c:ext>
            </c:extLst>
          </c:dPt>
          <c:dPt>
            <c:idx val="16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8E0F-41DA-83BE-0838CFD20E57}"/>
              </c:ext>
            </c:extLst>
          </c:dPt>
          <c:dPt>
            <c:idx val="17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E0F-41DA-83BE-0838CFD20E57}"/>
              </c:ext>
            </c:extLst>
          </c:dPt>
          <c:dPt>
            <c:idx val="18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8E0F-41DA-83BE-0838CFD20E57}"/>
              </c:ext>
            </c:extLst>
          </c:dPt>
          <c:dPt>
            <c:idx val="19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8E0F-41DA-83BE-0838CFD20E57}"/>
              </c:ext>
            </c:extLst>
          </c:dPt>
          <c:dPt>
            <c:idx val="20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8E0F-41DA-83BE-0838CFD20E57}"/>
              </c:ext>
            </c:extLst>
          </c:dPt>
          <c:dPt>
            <c:idx val="21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8E0F-41DA-83BE-0838CFD20E57}"/>
              </c:ext>
            </c:extLst>
          </c:dPt>
          <c:dPt>
            <c:idx val="22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8E0F-41DA-83BE-0838CFD20E57}"/>
              </c:ext>
            </c:extLst>
          </c:dPt>
          <c:dPt>
            <c:idx val="23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8E0F-41DA-83BE-0838CFD20E57}"/>
              </c:ext>
            </c:extLst>
          </c:dPt>
          <c:dPt>
            <c:idx val="24"/>
            <c:invertIfNegative val="0"/>
            <c:bubble3D val="0"/>
            <c:spPr>
              <a:solidFill>
                <a:srgbClr val="FF99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8E0F-41DA-83BE-0838CFD20E57}"/>
              </c:ext>
            </c:extLst>
          </c:dPt>
          <c:dPt>
            <c:idx val="25"/>
            <c:invertIfNegative val="0"/>
            <c:bubble3D val="0"/>
            <c:spPr>
              <a:solidFill>
                <a:srgbClr val="FF99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8E0F-41DA-83BE-0838CFD20E57}"/>
              </c:ext>
            </c:extLst>
          </c:dPt>
          <c:dPt>
            <c:idx val="26"/>
            <c:invertIfNegative val="0"/>
            <c:bubble3D val="0"/>
            <c:spPr>
              <a:solidFill>
                <a:srgbClr val="FF99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A-8E0F-41DA-83BE-0838CFD20E57}"/>
              </c:ext>
            </c:extLst>
          </c:dPt>
          <c:dPt>
            <c:idx val="27"/>
            <c:invertIfNegative val="0"/>
            <c:bubble3D val="0"/>
            <c:spPr>
              <a:solidFill>
                <a:srgbClr val="FF99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8E0F-41DA-83BE-0838CFD20E57}"/>
              </c:ext>
            </c:extLst>
          </c:dPt>
          <c:dPt>
            <c:idx val="28"/>
            <c:invertIfNegative val="0"/>
            <c:bubble3D val="0"/>
            <c:spPr>
              <a:solidFill>
                <a:srgbClr val="FF99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C-8E0F-41DA-83BE-0838CFD20E57}"/>
              </c:ext>
            </c:extLst>
          </c:dPt>
          <c:dPt>
            <c:idx val="29"/>
            <c:invertIfNegative val="0"/>
            <c:bubble3D val="0"/>
            <c:spPr>
              <a:solidFill>
                <a:srgbClr val="FF99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8E0F-41DA-83BE-0838CFD20E57}"/>
              </c:ext>
            </c:extLst>
          </c:dPt>
          <c:dPt>
            <c:idx val="30"/>
            <c:invertIfNegative val="0"/>
            <c:bubble3D val="0"/>
            <c:spPr>
              <a:solidFill>
                <a:srgbClr val="FF99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E-8E0F-41DA-83BE-0838CFD20E57}"/>
              </c:ext>
            </c:extLst>
          </c:dPt>
          <c:dPt>
            <c:idx val="31"/>
            <c:invertIfNegative val="0"/>
            <c:bubble3D val="0"/>
            <c:spPr>
              <a:solidFill>
                <a:srgbClr val="FF99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8E0F-41DA-83BE-0838CFD20E57}"/>
              </c:ext>
            </c:extLst>
          </c:dPt>
          <c:dPt>
            <c:idx val="32"/>
            <c:invertIfNegative val="0"/>
            <c:bubble3D val="0"/>
            <c:spPr>
              <a:solidFill>
                <a:srgbClr val="FF99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0-8E0F-41DA-83BE-0838CFD20E57}"/>
              </c:ext>
            </c:extLst>
          </c:dPt>
          <c:dPt>
            <c:idx val="33"/>
            <c:invertIfNegative val="0"/>
            <c:bubble3D val="0"/>
            <c:spPr>
              <a:solidFill>
                <a:srgbClr val="FF99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8E0F-41DA-83BE-0838CFD20E57}"/>
              </c:ext>
            </c:extLst>
          </c:dPt>
          <c:dPt>
            <c:idx val="34"/>
            <c:invertIfNegative val="0"/>
            <c:bubble3D val="0"/>
            <c:spPr>
              <a:solidFill>
                <a:srgbClr val="FF99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2-8E0F-41DA-83BE-0838CFD20E57}"/>
              </c:ext>
            </c:extLst>
          </c:dPt>
          <c:dPt>
            <c:idx val="35"/>
            <c:invertIfNegative val="0"/>
            <c:bubble3D val="0"/>
            <c:spPr>
              <a:solidFill>
                <a:srgbClr val="FF99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8E0F-41DA-83BE-0838CFD20E57}"/>
              </c:ext>
            </c:extLst>
          </c:dPt>
          <c:dPt>
            <c:idx val="36"/>
            <c:invertIfNegative val="0"/>
            <c:bubble3D val="0"/>
            <c:spPr>
              <a:solidFill>
                <a:srgbClr val="00CC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4-8E0F-41DA-83BE-0838CFD20E57}"/>
              </c:ext>
            </c:extLst>
          </c:dPt>
          <c:dPt>
            <c:idx val="37"/>
            <c:invertIfNegative val="0"/>
            <c:bubble3D val="0"/>
            <c:spPr>
              <a:solidFill>
                <a:srgbClr val="00CC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2-0A69-442D-9577-79AABB5F3B02}"/>
              </c:ext>
            </c:extLst>
          </c:dPt>
          <c:dPt>
            <c:idx val="38"/>
            <c:invertIfNegative val="0"/>
            <c:bubble3D val="0"/>
            <c:spPr>
              <a:solidFill>
                <a:srgbClr val="00CC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A-AA44-4A0C-A6CB-10531EC0D3BB}"/>
              </c:ext>
            </c:extLst>
          </c:dPt>
          <c:dPt>
            <c:idx val="39"/>
            <c:invertIfNegative val="0"/>
            <c:bubble3D val="0"/>
            <c:spPr>
              <a:solidFill>
                <a:srgbClr val="00CC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C-C4E7-4863-AC4F-63187CE08374}"/>
              </c:ext>
            </c:extLst>
          </c:dPt>
          <c:dPt>
            <c:idx val="40"/>
            <c:invertIfNegative val="0"/>
            <c:bubble3D val="0"/>
            <c:spPr>
              <a:solidFill>
                <a:srgbClr val="00CC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E-D874-4EF6-BC3A-BE654B4C7A53}"/>
              </c:ext>
            </c:extLst>
          </c:dPt>
          <c:dPt>
            <c:idx val="41"/>
            <c:invertIfNegative val="0"/>
            <c:bubble3D val="0"/>
            <c:spPr>
              <a:solidFill>
                <a:srgbClr val="00CC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0-F02D-40AE-B5F4-236D4AC33C97}"/>
              </c:ext>
            </c:extLst>
          </c:dPt>
          <c:dPt>
            <c:idx val="42"/>
            <c:invertIfNegative val="0"/>
            <c:bubble3D val="0"/>
            <c:spPr>
              <a:solidFill>
                <a:srgbClr val="00CC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2-2528-4DDD-8D7F-C0929AE45643}"/>
              </c:ext>
            </c:extLst>
          </c:dPt>
          <c:dPt>
            <c:idx val="43"/>
            <c:invertIfNegative val="0"/>
            <c:bubble3D val="0"/>
            <c:spPr>
              <a:solidFill>
                <a:srgbClr val="00CC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4-F63A-4A47-8FEC-E985E277B010}"/>
              </c:ext>
            </c:extLst>
          </c:dPt>
          <c:dPt>
            <c:idx val="44"/>
            <c:invertIfNegative val="0"/>
            <c:bubble3D val="0"/>
            <c:spPr>
              <a:solidFill>
                <a:srgbClr val="00CC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6-E560-45D4-A58F-4234F35FABB2}"/>
              </c:ext>
            </c:extLst>
          </c:dPt>
          <c:dPt>
            <c:idx val="45"/>
            <c:invertIfNegative val="0"/>
            <c:bubble3D val="0"/>
            <c:spPr>
              <a:solidFill>
                <a:srgbClr val="00CC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8-CDA1-4EFA-A761-9CA0284813E1}"/>
              </c:ext>
            </c:extLst>
          </c:dPt>
          <c:dPt>
            <c:idx val="46"/>
            <c:invertIfNegative val="0"/>
            <c:bubble3D val="0"/>
            <c:spPr>
              <a:solidFill>
                <a:srgbClr val="00CC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A-FC05-4CAE-AAAD-CE267017B343}"/>
              </c:ext>
            </c:extLst>
          </c:dPt>
          <c:dPt>
            <c:idx val="47"/>
            <c:invertIfNegative val="0"/>
            <c:bubble3D val="0"/>
            <c:spPr>
              <a:solidFill>
                <a:srgbClr val="00CCF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C-BC0D-4867-BB54-04E54126365F}"/>
              </c:ext>
            </c:extLst>
          </c:dPt>
          <c:dPt>
            <c:idx val="48"/>
            <c:invertIfNegative val="0"/>
            <c:bubble3D val="0"/>
            <c:spPr>
              <a:solidFill>
                <a:srgbClr val="FF7D7D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E-BC7E-43ED-8001-F09C4A82B2E5}"/>
              </c:ext>
            </c:extLst>
          </c:dPt>
          <c:dPt>
            <c:idx val="49"/>
            <c:invertIfNegative val="0"/>
            <c:bubble3D val="0"/>
            <c:spPr>
              <a:solidFill>
                <a:srgbClr val="FF7D7D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F-2D5E-4DD6-A1B0-AB7CC9EF1DFA}"/>
              </c:ext>
            </c:extLst>
          </c:dPt>
          <c:dPt>
            <c:idx val="50"/>
            <c:invertIfNegative val="0"/>
            <c:bubble3D val="0"/>
            <c:spPr>
              <a:solidFill>
                <a:srgbClr val="FF7D7D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0-2D5E-4DD6-A1B0-AB7CC9EF1DFA}"/>
              </c:ext>
            </c:extLst>
          </c:dPt>
          <c:dPt>
            <c:idx val="51"/>
            <c:invertIfNegative val="0"/>
            <c:bubble3D val="0"/>
            <c:spPr>
              <a:solidFill>
                <a:srgbClr val="FF7D7D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1-2D5E-4DD6-A1B0-AB7CC9EF1DFA}"/>
              </c:ext>
            </c:extLst>
          </c:dPt>
          <c:dPt>
            <c:idx val="52"/>
            <c:invertIfNegative val="0"/>
            <c:bubble3D val="0"/>
            <c:spPr>
              <a:solidFill>
                <a:srgbClr val="FF7D7D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0-EF39-4267-AE88-A3DBC29D01D0}"/>
              </c:ext>
            </c:extLst>
          </c:dPt>
          <c:dPt>
            <c:idx val="53"/>
            <c:invertIfNegative val="0"/>
            <c:bubble3D val="0"/>
            <c:spPr>
              <a:solidFill>
                <a:srgbClr val="FF7D7D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2-7255-4D5E-A2B3-2A20994FD4D6}"/>
              </c:ext>
            </c:extLst>
          </c:dPt>
          <c:dPt>
            <c:idx val="54"/>
            <c:invertIfNegative val="0"/>
            <c:bubble3D val="0"/>
            <c:spPr>
              <a:solidFill>
                <a:srgbClr val="FF7D7D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4-5733-4B9D-993B-061DD8E59AFB}"/>
              </c:ext>
            </c:extLst>
          </c:dPt>
          <c:dLbls>
            <c:spPr>
              <a:noFill/>
              <a:ln w="3175"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300" b="0" i="0" u="none" strike="noStrike" kern="1200" baseline="0">
                    <a:ln w="3175">
                      <a:noFill/>
                    </a:ln>
                    <a:solidFill>
                      <a:srgbClr val="003399"/>
                    </a:solidFill>
                    <a:effectLst/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Blad1!$A$4:$A$123</c:f>
              <c:numCache>
                <c:formatCode>mmm\-yy</c:formatCode>
                <c:ptCount val="120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  <c:pt idx="63">
                  <c:v>45748</c:v>
                </c:pt>
                <c:pt idx="64">
                  <c:v>45778</c:v>
                </c:pt>
                <c:pt idx="65">
                  <c:v>45809</c:v>
                </c:pt>
                <c:pt idx="66">
                  <c:v>45839</c:v>
                </c:pt>
                <c:pt idx="67">
                  <c:v>45870</c:v>
                </c:pt>
                <c:pt idx="68">
                  <c:v>45901</c:v>
                </c:pt>
                <c:pt idx="69">
                  <c:v>45931</c:v>
                </c:pt>
                <c:pt idx="70">
                  <c:v>45962</c:v>
                </c:pt>
                <c:pt idx="71">
                  <c:v>45992</c:v>
                </c:pt>
                <c:pt idx="72">
                  <c:v>46023</c:v>
                </c:pt>
                <c:pt idx="73">
                  <c:v>46054</c:v>
                </c:pt>
                <c:pt idx="74">
                  <c:v>46082</c:v>
                </c:pt>
                <c:pt idx="75">
                  <c:v>46113</c:v>
                </c:pt>
                <c:pt idx="76">
                  <c:v>46143</c:v>
                </c:pt>
                <c:pt idx="77">
                  <c:v>46174</c:v>
                </c:pt>
                <c:pt idx="78">
                  <c:v>46204</c:v>
                </c:pt>
                <c:pt idx="79">
                  <c:v>46235</c:v>
                </c:pt>
                <c:pt idx="80">
                  <c:v>46266</c:v>
                </c:pt>
                <c:pt idx="81">
                  <c:v>46296</c:v>
                </c:pt>
                <c:pt idx="82">
                  <c:v>46327</c:v>
                </c:pt>
                <c:pt idx="83">
                  <c:v>46357</c:v>
                </c:pt>
                <c:pt idx="84">
                  <c:v>46388</c:v>
                </c:pt>
                <c:pt idx="85">
                  <c:v>46419</c:v>
                </c:pt>
                <c:pt idx="86">
                  <c:v>46447</c:v>
                </c:pt>
                <c:pt idx="87">
                  <c:v>46478</c:v>
                </c:pt>
                <c:pt idx="88">
                  <c:v>46508</c:v>
                </c:pt>
                <c:pt idx="89">
                  <c:v>46539</c:v>
                </c:pt>
                <c:pt idx="90">
                  <c:v>46569</c:v>
                </c:pt>
                <c:pt idx="91">
                  <c:v>46600</c:v>
                </c:pt>
                <c:pt idx="92">
                  <c:v>46631</c:v>
                </c:pt>
                <c:pt idx="93">
                  <c:v>46661</c:v>
                </c:pt>
                <c:pt idx="94">
                  <c:v>46692</c:v>
                </c:pt>
                <c:pt idx="95">
                  <c:v>46722</c:v>
                </c:pt>
                <c:pt idx="96">
                  <c:v>46753</c:v>
                </c:pt>
                <c:pt idx="97">
                  <c:v>46784</c:v>
                </c:pt>
                <c:pt idx="98">
                  <c:v>46813</c:v>
                </c:pt>
                <c:pt idx="99">
                  <c:v>46844</c:v>
                </c:pt>
                <c:pt idx="100">
                  <c:v>46874</c:v>
                </c:pt>
                <c:pt idx="101">
                  <c:v>46905</c:v>
                </c:pt>
                <c:pt idx="102">
                  <c:v>46935</c:v>
                </c:pt>
                <c:pt idx="103">
                  <c:v>46966</c:v>
                </c:pt>
                <c:pt idx="104">
                  <c:v>46997</c:v>
                </c:pt>
                <c:pt idx="105">
                  <c:v>47027</c:v>
                </c:pt>
                <c:pt idx="106">
                  <c:v>47058</c:v>
                </c:pt>
                <c:pt idx="107">
                  <c:v>47088</c:v>
                </c:pt>
                <c:pt idx="108">
                  <c:v>47119</c:v>
                </c:pt>
                <c:pt idx="109">
                  <c:v>47150</c:v>
                </c:pt>
                <c:pt idx="110">
                  <c:v>47178</c:v>
                </c:pt>
                <c:pt idx="111">
                  <c:v>47209</c:v>
                </c:pt>
                <c:pt idx="112">
                  <c:v>47239</c:v>
                </c:pt>
                <c:pt idx="113">
                  <c:v>47270</c:v>
                </c:pt>
                <c:pt idx="114">
                  <c:v>47300</c:v>
                </c:pt>
                <c:pt idx="115">
                  <c:v>47331</c:v>
                </c:pt>
                <c:pt idx="116">
                  <c:v>47362</c:v>
                </c:pt>
                <c:pt idx="117">
                  <c:v>47392</c:v>
                </c:pt>
                <c:pt idx="118">
                  <c:v>47423</c:v>
                </c:pt>
                <c:pt idx="119">
                  <c:v>47453</c:v>
                </c:pt>
              </c:numCache>
            </c:numRef>
          </c:cat>
          <c:val>
            <c:numRef>
              <c:f>Blad1!normal</c:f>
              <c:numCache>
                <c:formatCode>[h]:mm:ss</c:formatCode>
                <c:ptCount val="55"/>
                <c:pt idx="0">
                  <c:v>3.5025208279996591E-2</c:v>
                </c:pt>
                <c:pt idx="1">
                  <c:v>5.9583140907224962E-2</c:v>
                </c:pt>
                <c:pt idx="2">
                  <c:v>6.0706426877986858E-2</c:v>
                </c:pt>
                <c:pt idx="3">
                  <c:v>9.0666611552028223E-2</c:v>
                </c:pt>
                <c:pt idx="4">
                  <c:v>6.5234493961861928E-2</c:v>
                </c:pt>
                <c:pt idx="5">
                  <c:v>6.8379559301054521E-2</c:v>
                </c:pt>
                <c:pt idx="6">
                  <c:v>0.15133381869772997</c:v>
                </c:pt>
                <c:pt idx="7">
                  <c:v>0.16586683177352982</c:v>
                </c:pt>
                <c:pt idx="8">
                  <c:v>0.12254051997599452</c:v>
                </c:pt>
                <c:pt idx="9">
                  <c:v>0.1371565021991473</c:v>
                </c:pt>
                <c:pt idx="10">
                  <c:v>0.1815046107177439</c:v>
                </c:pt>
                <c:pt idx="11">
                  <c:v>0.17716334891184671</c:v>
                </c:pt>
                <c:pt idx="12">
                  <c:v>0.1438303045546962</c:v>
                </c:pt>
                <c:pt idx="13">
                  <c:v>0.14706489945515244</c:v>
                </c:pt>
                <c:pt idx="14">
                  <c:v>0.16712851474346208</c:v>
                </c:pt>
                <c:pt idx="15">
                  <c:v>0.19489658541850383</c:v>
                </c:pt>
                <c:pt idx="16">
                  <c:v>0.17981171153376757</c:v>
                </c:pt>
                <c:pt idx="17">
                  <c:v>0.16289619234396435</c:v>
                </c:pt>
                <c:pt idx="18">
                  <c:v>0.14280719743841383</c:v>
                </c:pt>
                <c:pt idx="19">
                  <c:v>0.11213561511780597</c:v>
                </c:pt>
                <c:pt idx="20">
                  <c:v>0.12853788250055612</c:v>
                </c:pt>
                <c:pt idx="21">
                  <c:v>0.12352744515042903</c:v>
                </c:pt>
                <c:pt idx="22">
                  <c:v>0.14813674401087595</c:v>
                </c:pt>
                <c:pt idx="23">
                  <c:v>0.1094291367980884</c:v>
                </c:pt>
                <c:pt idx="24">
                  <c:v>0.13483386530118543</c:v>
                </c:pt>
                <c:pt idx="25">
                  <c:v>0.11715269428844199</c:v>
                </c:pt>
                <c:pt idx="26">
                  <c:v>0.13161604037573657</c:v>
                </c:pt>
                <c:pt idx="27">
                  <c:v>0.11214190029149521</c:v>
                </c:pt>
                <c:pt idx="28">
                  <c:v>8.917119911360602E-2</c:v>
                </c:pt>
                <c:pt idx="29">
                  <c:v>9.0820144329692945E-2</c:v>
                </c:pt>
                <c:pt idx="30">
                  <c:v>8.9027737775217608E-2</c:v>
                </c:pt>
                <c:pt idx="31">
                  <c:v>6.4854624461397628E-2</c:v>
                </c:pt>
                <c:pt idx="32">
                  <c:v>6.8373610396662093E-2</c:v>
                </c:pt>
                <c:pt idx="33">
                  <c:v>9.1939200158192846E-2</c:v>
                </c:pt>
                <c:pt idx="34">
                  <c:v>9.3803954296696399E-2</c:v>
                </c:pt>
                <c:pt idx="35">
                  <c:v>0.10799761431645205</c:v>
                </c:pt>
                <c:pt idx="36">
                  <c:v>9.9039632688538853E-2</c:v>
                </c:pt>
                <c:pt idx="37">
                  <c:v>0.11321888482035691</c:v>
                </c:pt>
                <c:pt idx="38">
                  <c:v>9.5005035877851751E-2</c:v>
                </c:pt>
                <c:pt idx="39">
                  <c:v>9.0831508704772593E-2</c:v>
                </c:pt>
                <c:pt idx="40">
                  <c:v>8.9847768093415284E-2</c:v>
                </c:pt>
                <c:pt idx="41">
                  <c:v>9.2202044836593444E-2</c:v>
                </c:pt>
                <c:pt idx="42">
                  <c:v>8.033832347088396E-2</c:v>
                </c:pt>
                <c:pt idx="43">
                  <c:v>7.2640613563832654E-2</c:v>
                </c:pt>
                <c:pt idx="44">
                  <c:v>8.000738561671239E-2</c:v>
                </c:pt>
                <c:pt idx="45">
                  <c:v>7.3371662730859225E-2</c:v>
                </c:pt>
                <c:pt idx="46">
                  <c:v>7.5142935528120708E-2</c:v>
                </c:pt>
                <c:pt idx="47">
                  <c:v>6.7673542502731582E-2</c:v>
                </c:pt>
                <c:pt idx="48">
                  <c:v>6.9949603555254328E-2</c:v>
                </c:pt>
                <c:pt idx="49">
                  <c:v>6.3183821181729397E-2</c:v>
                </c:pt>
                <c:pt idx="50">
                  <c:v>6.7813973296905389E-2</c:v>
                </c:pt>
                <c:pt idx="51">
                  <c:v>8.421252140633953E-2</c:v>
                </c:pt>
                <c:pt idx="52">
                  <c:v>6.3925471149832311E-2</c:v>
                </c:pt>
                <c:pt idx="53">
                  <c:v>7.3125422928301986E-2</c:v>
                </c:pt>
                <c:pt idx="54">
                  <c:v>6.9896515901023151E-2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4C-4D17-A500-CEB030C8676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4"/>
        <c:axId val="752073624"/>
        <c:axId val="752072312"/>
      </c:barChart>
      <c:lineChart>
        <c:grouping val="standard"/>
        <c:varyColors val="0"/>
        <c:ser>
          <c:idx val="1"/>
          <c:order val="1"/>
          <c:tx>
            <c:strRef>
              <c:f>Blad1!$F$3</c:f>
              <c:strCache>
                <c:ptCount val="1"/>
                <c:pt idx="0">
                  <c:v>Noder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>
              <a:outerShdw blurRad="57150" dist="3810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Blad1!noder</c:f>
              <c:numCache>
                <c:formatCode>General</c:formatCode>
                <c:ptCount val="55"/>
                <c:pt idx="0">
                  <c:v>14</c:v>
                </c:pt>
                <c:pt idx="1">
                  <c:v>14</c:v>
                </c:pt>
                <c:pt idx="2">
                  <c:v>16</c:v>
                </c:pt>
                <c:pt idx="3">
                  <c:v>14</c:v>
                </c:pt>
                <c:pt idx="4">
                  <c:v>17</c:v>
                </c:pt>
                <c:pt idx="5">
                  <c:v>16</c:v>
                </c:pt>
                <c:pt idx="6">
                  <c:v>16</c:v>
                </c:pt>
                <c:pt idx="7">
                  <c:v>15</c:v>
                </c:pt>
                <c:pt idx="8">
                  <c:v>15</c:v>
                </c:pt>
                <c:pt idx="9">
                  <c:v>17</c:v>
                </c:pt>
                <c:pt idx="10">
                  <c:v>17</c:v>
                </c:pt>
                <c:pt idx="11">
                  <c:v>17</c:v>
                </c:pt>
                <c:pt idx="12">
                  <c:v>19</c:v>
                </c:pt>
                <c:pt idx="13">
                  <c:v>21</c:v>
                </c:pt>
                <c:pt idx="14">
                  <c:v>24</c:v>
                </c:pt>
                <c:pt idx="15">
                  <c:v>28</c:v>
                </c:pt>
                <c:pt idx="16">
                  <c:v>31</c:v>
                </c:pt>
                <c:pt idx="17">
                  <c:v>30</c:v>
                </c:pt>
                <c:pt idx="18">
                  <c:v>35</c:v>
                </c:pt>
                <c:pt idx="19">
                  <c:v>37</c:v>
                </c:pt>
                <c:pt idx="20">
                  <c:v>37</c:v>
                </c:pt>
                <c:pt idx="21">
                  <c:v>33</c:v>
                </c:pt>
                <c:pt idx="22">
                  <c:v>35</c:v>
                </c:pt>
                <c:pt idx="23">
                  <c:v>43</c:v>
                </c:pt>
                <c:pt idx="24">
                  <c:v>47</c:v>
                </c:pt>
                <c:pt idx="25">
                  <c:v>59</c:v>
                </c:pt>
                <c:pt idx="26">
                  <c:v>59</c:v>
                </c:pt>
                <c:pt idx="27">
                  <c:v>72</c:v>
                </c:pt>
                <c:pt idx="28">
                  <c:v>68</c:v>
                </c:pt>
                <c:pt idx="29">
                  <c:v>65</c:v>
                </c:pt>
                <c:pt idx="30">
                  <c:v>70</c:v>
                </c:pt>
                <c:pt idx="31">
                  <c:v>72</c:v>
                </c:pt>
                <c:pt idx="32">
                  <c:v>72</c:v>
                </c:pt>
                <c:pt idx="33">
                  <c:v>72</c:v>
                </c:pt>
                <c:pt idx="34">
                  <c:v>72</c:v>
                </c:pt>
                <c:pt idx="35">
                  <c:v>72</c:v>
                </c:pt>
                <c:pt idx="36">
                  <c:v>76</c:v>
                </c:pt>
                <c:pt idx="37">
                  <c:v>72</c:v>
                </c:pt>
                <c:pt idx="38">
                  <c:v>77</c:v>
                </c:pt>
                <c:pt idx="39">
                  <c:v>77</c:v>
                </c:pt>
                <c:pt idx="40">
                  <c:v>76</c:v>
                </c:pt>
                <c:pt idx="41">
                  <c:v>77</c:v>
                </c:pt>
                <c:pt idx="42">
                  <c:v>77</c:v>
                </c:pt>
                <c:pt idx="43">
                  <c:v>74</c:v>
                </c:pt>
                <c:pt idx="44">
                  <c:v>72</c:v>
                </c:pt>
                <c:pt idx="45">
                  <c:v>80</c:v>
                </c:pt>
                <c:pt idx="46">
                  <c:v>75</c:v>
                </c:pt>
                <c:pt idx="47">
                  <c:v>78</c:v>
                </c:pt>
                <c:pt idx="48">
                  <c:v>78</c:v>
                </c:pt>
                <c:pt idx="49">
                  <c:v>85</c:v>
                </c:pt>
                <c:pt idx="50">
                  <c:v>85</c:v>
                </c:pt>
                <c:pt idx="51">
                  <c:v>79</c:v>
                </c:pt>
                <c:pt idx="52">
                  <c:v>83</c:v>
                </c:pt>
                <c:pt idx="53">
                  <c:v>84</c:v>
                </c:pt>
                <c:pt idx="5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4F39-4365-8007-4E34EFF22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571640"/>
        <c:axId val="569573608"/>
      </c:lineChart>
      <c:dateAx>
        <c:axId val="752073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 b="1"/>
                  <a:t>Månad</a:t>
                </a:r>
              </a:p>
            </c:rich>
          </c:tx>
          <c:layout>
            <c:manualLayout>
              <c:xMode val="edge"/>
              <c:yMode val="edge"/>
              <c:x val="0.48197905280960662"/>
              <c:y val="0.946808977581128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 Display" panose="020B0004020202020204" pitchFamily="34" charset="0"/>
                <a:ea typeface="+mn-ea"/>
                <a:cs typeface="+mn-cs"/>
              </a:defRPr>
            </a:pPr>
            <a:endParaRPr lang="sv-SE"/>
          </a:p>
        </c:txPr>
        <c:crossAx val="752072312"/>
        <c:crosses val="autoZero"/>
        <c:auto val="1"/>
        <c:lblOffset val="100"/>
        <c:baseTimeUnit val="months"/>
      </c:dateAx>
      <c:valAx>
        <c:axId val="752072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Talad tid per nod </a:t>
                </a:r>
              </a:p>
              <a:p>
                <a:pPr>
                  <a:defRPr sz="1400" b="1"/>
                </a:pPr>
                <a:endParaRPr lang="en-US" sz="1400" b="1"/>
              </a:p>
            </c:rich>
          </c:tx>
          <c:layout>
            <c:manualLayout>
              <c:xMode val="edge"/>
              <c:yMode val="edge"/>
              <c:x val="7.3575510228581723E-3"/>
              <c:y val="0.356624309332427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[h]:mm:ss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2073624"/>
        <c:crosses val="autoZero"/>
        <c:crossBetween val="between"/>
      </c:valAx>
      <c:valAx>
        <c:axId val="56957360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 b="1"/>
                  <a:t>Antal aktiva noder</a:t>
                </a:r>
              </a:p>
            </c:rich>
          </c:tx>
          <c:layout>
            <c:manualLayout>
              <c:xMode val="edge"/>
              <c:yMode val="edge"/>
              <c:x val="0.97006243328943087"/>
              <c:y val="0.395341738296202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9571640"/>
        <c:crosses val="max"/>
        <c:crossBetween val="between"/>
      </c:valAx>
      <c:catAx>
        <c:axId val="569571640"/>
        <c:scaling>
          <c:orientation val="minMax"/>
        </c:scaling>
        <c:delete val="1"/>
        <c:axPos val="b"/>
        <c:majorTickMark val="out"/>
        <c:minorTickMark val="none"/>
        <c:tickLblPos val="nextTo"/>
        <c:crossAx val="5695736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330573</xdr:colOff>
      <xdr:row>3</xdr:row>
      <xdr:rowOff>12327</xdr:rowOff>
    </xdr:from>
    <xdr:to>
      <xdr:col>28</xdr:col>
      <xdr:colOff>476249</xdr:colOff>
      <xdr:row>39</xdr:row>
      <xdr:rowOff>171451</xdr:rowOff>
    </xdr:to>
    <xdr:graphicFrame macro="">
      <xdr:nvGraphicFramePr>
        <xdr:cNvPr id="10" name="Diagram 3">
          <a:extLst>
            <a:ext uri="{FF2B5EF4-FFF2-40B4-BE49-F238E27FC236}">
              <a16:creationId xmlns:a16="http://schemas.microsoft.com/office/drawing/2014/main" id="{F29996E3-5605-4CBF-A58C-BAE8745794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340098</xdr:colOff>
      <xdr:row>42</xdr:row>
      <xdr:rowOff>21852</xdr:rowOff>
    </xdr:from>
    <xdr:to>
      <xdr:col>28</xdr:col>
      <xdr:colOff>485373</xdr:colOff>
      <xdr:row>78</xdr:row>
      <xdr:rowOff>180976</xdr:rowOff>
    </xdr:to>
    <xdr:graphicFrame macro="">
      <xdr:nvGraphicFramePr>
        <xdr:cNvPr id="13" name="Diagram 4">
          <a:extLst>
            <a:ext uri="{FF2B5EF4-FFF2-40B4-BE49-F238E27FC236}">
              <a16:creationId xmlns:a16="http://schemas.microsoft.com/office/drawing/2014/main" id="{7ED37362-3476-D61E-3430-12BC3128A5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340098</xdr:colOff>
      <xdr:row>81</xdr:row>
      <xdr:rowOff>40902</xdr:rowOff>
    </xdr:from>
    <xdr:to>
      <xdr:col>28</xdr:col>
      <xdr:colOff>485373</xdr:colOff>
      <xdr:row>118</xdr:row>
      <xdr:rowOff>9526</xdr:rowOff>
    </xdr:to>
    <xdr:graphicFrame macro="">
      <xdr:nvGraphicFramePr>
        <xdr:cNvPr id="16" name="Diagram 5">
          <a:extLst>
            <a:ext uri="{FF2B5EF4-FFF2-40B4-BE49-F238E27FC236}">
              <a16:creationId xmlns:a16="http://schemas.microsoft.com/office/drawing/2014/main" id="{A2DD7BA8-0DD0-BE5F-BEB7-EB90A6DC8C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348432</xdr:colOff>
      <xdr:row>121</xdr:row>
      <xdr:rowOff>21852</xdr:rowOff>
    </xdr:from>
    <xdr:to>
      <xdr:col>28</xdr:col>
      <xdr:colOff>493707</xdr:colOff>
      <xdr:row>157</xdr:row>
      <xdr:rowOff>180976</xdr:rowOff>
    </xdr:to>
    <xdr:graphicFrame macro="">
      <xdr:nvGraphicFramePr>
        <xdr:cNvPr id="22" name="Diagram 7">
          <a:extLst>
            <a:ext uri="{FF2B5EF4-FFF2-40B4-BE49-F238E27FC236}">
              <a16:creationId xmlns:a16="http://schemas.microsoft.com/office/drawing/2014/main" id="{CF0DBCD4-6727-DED2-8193-6711E4A91E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367482</xdr:colOff>
      <xdr:row>160</xdr:row>
      <xdr:rowOff>183777</xdr:rowOff>
    </xdr:from>
    <xdr:to>
      <xdr:col>28</xdr:col>
      <xdr:colOff>512757</xdr:colOff>
      <xdr:row>197</xdr:row>
      <xdr:rowOff>152401</xdr:rowOff>
    </xdr:to>
    <xdr:graphicFrame macro="">
      <xdr:nvGraphicFramePr>
        <xdr:cNvPr id="26" name="Diagram 8">
          <a:extLst>
            <a:ext uri="{FF2B5EF4-FFF2-40B4-BE49-F238E27FC236}">
              <a16:creationId xmlns:a16="http://schemas.microsoft.com/office/drawing/2014/main" id="{86E0D193-C6D5-2BF2-0284-906F3A316B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0.21864</cdr:x>
      <cdr:y>0.10904</cdr:y>
    </cdr:from>
    <cdr:to>
      <cdr:x>0.73614</cdr:x>
      <cdr:y>0.17612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82EFA11C-F5B3-7496-6EF1-464569472324}"/>
            </a:ext>
          </a:extLst>
        </cdr:cNvPr>
        <cdr:cNvSpPr txBox="1"/>
      </cdr:nvSpPr>
      <cdr:spPr>
        <a:xfrm xmlns:a="http://schemas.openxmlformats.org/drawingml/2006/main">
          <a:off x="2622550" y="765175"/>
          <a:ext cx="6207325" cy="470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sv-SE" sz="2400" b="0"/>
            <a:t>Totalt talad tid per månad</a:t>
          </a:r>
        </a:p>
        <a:p xmlns:a="http://schemas.openxmlformats.org/drawingml/2006/main">
          <a:pPr algn="ctr"/>
          <a:r>
            <a:rPr lang="sv-SE" sz="1600"/>
            <a:t>Antal aktiva noder under varje månad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0.21864</cdr:x>
      <cdr:y>0.10904</cdr:y>
    </cdr:from>
    <cdr:to>
      <cdr:x>0.73614</cdr:x>
      <cdr:y>0.17612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82EFA11C-F5B3-7496-6EF1-464569472324}"/>
            </a:ext>
          </a:extLst>
        </cdr:cNvPr>
        <cdr:cNvSpPr txBox="1"/>
      </cdr:nvSpPr>
      <cdr:spPr>
        <a:xfrm xmlns:a="http://schemas.openxmlformats.org/drawingml/2006/main">
          <a:off x="2622550" y="765175"/>
          <a:ext cx="6207325" cy="470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Talad tid (genomsnitt) per dygn</a:t>
          </a:r>
        </a:p>
        <a:p xmlns:a="http://schemas.openxmlformats.org/drawingml/2006/main">
          <a:pPr algn="ctr"/>
          <a:r>
            <a:rPr lang="sv-SE" sz="1600"/>
            <a:t>Antal aktiva noder under varje månad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0.21864</cdr:x>
      <cdr:y>0.10904</cdr:y>
    </cdr:from>
    <cdr:to>
      <cdr:x>0.73614</cdr:x>
      <cdr:y>0.17612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82EFA11C-F5B3-7496-6EF1-464569472324}"/>
            </a:ext>
          </a:extLst>
        </cdr:cNvPr>
        <cdr:cNvSpPr txBox="1"/>
      </cdr:nvSpPr>
      <cdr:spPr>
        <a:xfrm xmlns:a="http://schemas.openxmlformats.org/drawingml/2006/main">
          <a:off x="2622550" y="765175"/>
          <a:ext cx="6207325" cy="470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Trafikbeläggning i procent</a:t>
          </a:r>
        </a:p>
        <a:p xmlns:a="http://schemas.openxmlformats.org/drawingml/2006/main">
          <a:pPr algn="ctr"/>
          <a:r>
            <a:rPr lang="sv-SE" sz="1600"/>
            <a:t>Antal aktiva noder under varje månad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0.21864</cdr:x>
      <cdr:y>0.10904</cdr:y>
    </cdr:from>
    <cdr:to>
      <cdr:x>0.73614</cdr:x>
      <cdr:y>0.17612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82EFA11C-F5B3-7496-6EF1-464569472324}"/>
            </a:ext>
          </a:extLst>
        </cdr:cNvPr>
        <cdr:cNvSpPr txBox="1"/>
      </cdr:nvSpPr>
      <cdr:spPr>
        <a:xfrm xmlns:a="http://schemas.openxmlformats.org/drawingml/2006/main">
          <a:off x="2622550" y="765175"/>
          <a:ext cx="6207325" cy="470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Talad tid delat med antal noder</a:t>
          </a:r>
        </a:p>
        <a:p xmlns:a="http://schemas.openxmlformats.org/drawingml/2006/main">
          <a:pPr algn="ctr"/>
          <a:r>
            <a:rPr lang="sv-SE" sz="1600"/>
            <a:t>Antal aktiva noder under varje månad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0.09376</cdr:x>
      <cdr:y>0.06968</cdr:y>
    </cdr:from>
    <cdr:to>
      <cdr:x>0.85793</cdr:x>
      <cdr:y>0.13676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82EFA11C-F5B3-7496-6EF1-464569472324}"/>
            </a:ext>
          </a:extLst>
        </cdr:cNvPr>
        <cdr:cNvSpPr txBox="1"/>
      </cdr:nvSpPr>
      <cdr:spPr>
        <a:xfrm xmlns:a="http://schemas.openxmlformats.org/drawingml/2006/main">
          <a:off x="1155829" y="488922"/>
          <a:ext cx="9420914" cy="4707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Talad tid delat med antal noder (normaliserade månader)</a:t>
          </a:r>
        </a:p>
        <a:p xmlns:a="http://schemas.openxmlformats.org/drawingml/2006/main">
          <a:pPr algn="ctr"/>
          <a:r>
            <a:rPr lang="sv-SE" sz="1600"/>
            <a:t>Antal aktiva noder under varje månad</a:t>
          </a:r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data_1" backgroundRefresh="0" refreshOnLoad="1" growShrinkType="overwriteClear" connectionId="1" xr16:uid="{D6277F14-87B4-428A-927E-84E824E437D0}" autoFormatId="16" applyNumberFormats="0" applyBorderFormats="0" applyFontFormats="0" applyPatternFormats="0" applyAlignmentFormats="0" applyWidthHeightFormats="0">
  <queryTableRefresh nextId="7">
    <queryTableFields count="6">
      <queryTableField id="1" name="Column1.Month" tableColumnId="1"/>
      <queryTableField id="2" name="Column1.total_talked_seconds" tableColumnId="2"/>
      <queryTableField id="3" name="Column1.total_talked_day" tableColumnId="3"/>
      <queryTableField id="4" name="Column1.total_talked_hour" tableColumnId="4"/>
      <queryTableField id="5" name="Column1.NrOfDays" tableColumnId="5"/>
      <queryTableField id="6" name="Column1.nuberofnodes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745D460-950C-4233-AC76-5F7E667134F9}" name="totalstatistic" displayName="totalstatistic" ref="A1:F58" tableType="queryTable" totalsRowShown="0">
  <autoFilter ref="A1:F58" xr:uid="{3745D460-950C-4233-AC76-5F7E667134F9}"/>
  <tableColumns count="6">
    <tableColumn id="1" xr3:uid="{556CB586-64F9-4A0A-85BC-C666F82F958E}" uniqueName="1" name="Column1.Month" queryTableFieldId="1"/>
    <tableColumn id="2" xr3:uid="{040E1A01-B714-427E-9664-E30E64822AEF}" uniqueName="2" name="Column1.total_talked_seconds" queryTableFieldId="2"/>
    <tableColumn id="3" xr3:uid="{2BF0BFC4-5065-4300-AF24-32BBC598F38D}" uniqueName="3" name="Column1.total_talked_day" queryTableFieldId="3"/>
    <tableColumn id="4" xr3:uid="{A819B29A-CC0C-4094-A8E5-7681B65910F8}" uniqueName="4" name="Column1.total_talked_hour" queryTableFieldId="4" dataDxfId="0"/>
    <tableColumn id="5" xr3:uid="{118EC8F2-F33F-4E39-86AE-56DFB2CB5B80}" uniqueName="5" name="Column1.NrOfDays" queryTableFieldId="5"/>
    <tableColumn id="6" xr3:uid="{2401DFCD-34A7-4B18-B977-1662699F6C40}" uniqueName="6" name="Column1.nuberofnodes" queryTableFieldId="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545BC-BF26-4033-8DD0-BEC3D3751671}">
  <dimension ref="A1:AD202"/>
  <sheetViews>
    <sheetView tabSelected="1" topLeftCell="G167" zoomScaleNormal="100" workbookViewId="0">
      <selection activeCell="V205" sqref="V205"/>
    </sheetView>
  </sheetViews>
  <sheetFormatPr defaultRowHeight="14.25" x14ac:dyDescent="0.45"/>
  <cols>
    <col min="1" max="1" width="7.1328125" bestFit="1" customWidth="1"/>
    <col min="2" max="2" width="9.86328125" bestFit="1" customWidth="1"/>
    <col min="3" max="3" width="6.86328125" customWidth="1"/>
    <col min="4" max="4" width="9.265625" customWidth="1"/>
    <col min="5" max="5" width="8" customWidth="1"/>
    <col min="6" max="6" width="7.265625" customWidth="1"/>
    <col min="7" max="8" width="8.1328125" customWidth="1"/>
    <col min="9" max="10" width="9.1328125" customWidth="1"/>
    <col min="11" max="11" width="11.59765625" customWidth="1"/>
    <col min="30" max="30" width="9.1328125" style="1"/>
  </cols>
  <sheetData>
    <row r="1" spans="1:30" x14ac:dyDescent="0.45">
      <c r="A1" s="15"/>
      <c r="B1" s="15"/>
      <c r="C1" s="15"/>
      <c r="D1" s="15"/>
      <c r="E1" s="15"/>
      <c r="F1" s="16" t="str" cm="1">
        <f t="array" ref="F1">"Blad1!F4:F"&amp;LARGE(IF(F4:F123&lt;&gt;"",ROW(F4:F123)),1)</f>
        <v>Blad1!F4:F58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0" x14ac:dyDescent="0.4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x14ac:dyDescent="0.45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  <c r="I3" s="15"/>
      <c r="J3" s="16" t="str" cm="1">
        <f t="array" ref="J3">"Blad1!B4:B"&amp;LARGE(IF(B4:B123&lt;&gt;"",ROW(B4:B123)),1)</f>
        <v>Blad1!B4:B58</v>
      </c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0" x14ac:dyDescent="0.45">
      <c r="A4" s="8">
        <v>43831</v>
      </c>
      <c r="B4" s="3">
        <f>totalstatistic!B2/86400</f>
        <v>0.49975694444444446</v>
      </c>
      <c r="C4">
        <f>IF(totalstatistic!E2&lt;&gt;0,totalstatistic!E2,"")</f>
        <v>31</v>
      </c>
      <c r="D4" s="3">
        <f>IFERROR(B4/C4,"")</f>
        <v>1.6121191756272402E-2</v>
      </c>
      <c r="E4" s="4">
        <f>D4</f>
        <v>1.6121191756272402E-2</v>
      </c>
      <c r="F4">
        <f>IF(totalstatistic!F2&lt;&gt;0,totalstatistic!F2,"")</f>
        <v>14</v>
      </c>
      <c r="G4" s="3">
        <f t="shared" ref="G4:G39" si="0">IFERROR(B4/F4,"")</f>
        <v>3.5696924603174605E-2</v>
      </c>
      <c r="H4" s="9">
        <f t="shared" ref="H4:H44" si="1">IFERROR(G4/C4*(365/12),"")</f>
        <v>3.5025208279996591E-2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1:30" x14ac:dyDescent="0.45">
      <c r="A5" s="8">
        <v>43862</v>
      </c>
      <c r="B5" s="3">
        <f>totalstatistic!B3/86400</f>
        <v>0.79531249999999998</v>
      </c>
      <c r="C5">
        <f>IF(totalstatistic!E3&lt;&gt;0,totalstatistic!E3,"")</f>
        <v>29</v>
      </c>
      <c r="D5" s="3">
        <f t="shared" ref="D5:D40" si="2">IFERROR(B5/C5,"")</f>
        <v>2.7424568965517239E-2</v>
      </c>
      <c r="E5" s="4">
        <f>D5</f>
        <v>2.7424568965517239E-2</v>
      </c>
      <c r="F5">
        <f>IF(totalstatistic!F3&lt;&gt;0,totalstatistic!F3,"")</f>
        <v>14</v>
      </c>
      <c r="G5" s="3">
        <f t="shared" si="0"/>
        <v>5.6808035714285714E-2</v>
      </c>
      <c r="H5" s="9">
        <f t="shared" si="1"/>
        <v>5.9583140907224962E-2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</row>
    <row r="6" spans="1:30" x14ac:dyDescent="0.45">
      <c r="A6" s="8">
        <v>43891</v>
      </c>
      <c r="B6" s="3">
        <f>totalstatistic!B4/86400</f>
        <v>0.98993055555555554</v>
      </c>
      <c r="C6">
        <f>IF(totalstatistic!E4&lt;&gt;0,totalstatistic!E4,"")</f>
        <v>31</v>
      </c>
      <c r="D6" s="3">
        <f t="shared" si="2"/>
        <v>3.1933243727598565E-2</v>
      </c>
      <c r="E6" s="4">
        <f>D6</f>
        <v>3.1933243727598565E-2</v>
      </c>
      <c r="F6">
        <f>IF(totalstatistic!F4&lt;&gt;0,totalstatistic!F4,"")</f>
        <v>16</v>
      </c>
      <c r="G6" s="3">
        <f t="shared" si="0"/>
        <v>6.1870659722222221E-2</v>
      </c>
      <c r="H6" s="9">
        <f t="shared" si="1"/>
        <v>6.0706426877986858E-2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x14ac:dyDescent="0.45">
      <c r="A7" s="8">
        <v>43922</v>
      </c>
      <c r="B7" s="3">
        <f>totalstatistic!B5/86400</f>
        <v>1.2519444444444445</v>
      </c>
      <c r="C7">
        <f>IF(totalstatistic!E5&lt;&gt;0,totalstatistic!E5,"")</f>
        <v>30</v>
      </c>
      <c r="D7" s="3">
        <f t="shared" si="2"/>
        <v>4.1731481481481487E-2</v>
      </c>
      <c r="E7" s="4">
        <f>D7</f>
        <v>4.1731481481481487E-2</v>
      </c>
      <c r="F7">
        <f>IF(totalstatistic!F5&lt;&gt;0,totalstatistic!F5,"")</f>
        <v>14</v>
      </c>
      <c r="G7" s="3">
        <f t="shared" si="0"/>
        <v>8.9424603174603184E-2</v>
      </c>
      <c r="H7" s="9">
        <f t="shared" si="1"/>
        <v>9.0666611552028223E-2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</row>
    <row r="8" spans="1:30" x14ac:dyDescent="0.45">
      <c r="A8" s="8">
        <v>43952</v>
      </c>
      <c r="B8" s="3">
        <f>totalstatistic!B6/86400</f>
        <v>1.1302546296296296</v>
      </c>
      <c r="C8">
        <f>IF(totalstatistic!E6&lt;&gt;0,totalstatistic!E6,"")</f>
        <v>31</v>
      </c>
      <c r="D8" s="3">
        <f t="shared" si="2"/>
        <v>3.6459826762246114E-2</v>
      </c>
      <c r="E8" s="4">
        <f t="shared" ref="E8:E40" si="3">D8</f>
        <v>3.6459826762246114E-2</v>
      </c>
      <c r="F8">
        <f>IF(totalstatistic!F6&lt;&gt;0,totalstatistic!F6,"")</f>
        <v>17</v>
      </c>
      <c r="G8" s="3">
        <f t="shared" si="0"/>
        <v>6.6485566448801742E-2</v>
      </c>
      <c r="H8" s="9">
        <f t="shared" si="1"/>
        <v>6.5234493961861928E-2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spans="1:30" x14ac:dyDescent="0.45">
      <c r="A9" s="8">
        <v>43983</v>
      </c>
      <c r="B9" s="3">
        <f>totalstatistic!B7/86400</f>
        <v>1.0790856481481481</v>
      </c>
      <c r="C9">
        <f>IF(totalstatistic!E7&lt;&gt;0,totalstatistic!E7,"")</f>
        <v>30</v>
      </c>
      <c r="D9" s="3">
        <f t="shared" si="2"/>
        <v>3.596952160493827E-2</v>
      </c>
      <c r="E9" s="4">
        <f t="shared" si="3"/>
        <v>3.596952160493827E-2</v>
      </c>
      <c r="F9">
        <f>IF(totalstatistic!F7&lt;&gt;0,totalstatistic!F7,"")</f>
        <v>16</v>
      </c>
      <c r="G9" s="3">
        <f t="shared" si="0"/>
        <v>6.7442853009259257E-2</v>
      </c>
      <c r="H9" s="9">
        <f t="shared" si="1"/>
        <v>6.8379559301054521E-2</v>
      </c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x14ac:dyDescent="0.45">
      <c r="A10" s="8">
        <v>44013</v>
      </c>
      <c r="B10" s="3">
        <f>totalstatistic!B8/86400</f>
        <v>2.4677777777777776</v>
      </c>
      <c r="C10">
        <f>IF(totalstatistic!E8&lt;&gt;0,totalstatistic!E8,"")</f>
        <v>31</v>
      </c>
      <c r="D10" s="3">
        <f t="shared" si="2"/>
        <v>7.960573476702508E-2</v>
      </c>
      <c r="E10" s="4">
        <f t="shared" si="3"/>
        <v>7.960573476702508E-2</v>
      </c>
      <c r="F10">
        <f>IF(totalstatistic!F8&lt;&gt;0,totalstatistic!F8,"")</f>
        <v>16</v>
      </c>
      <c r="G10" s="3">
        <f t="shared" si="0"/>
        <v>0.1542361111111111</v>
      </c>
      <c r="H10" s="9">
        <f t="shared" si="1"/>
        <v>0.15133381869772997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1:30" x14ac:dyDescent="0.45">
      <c r="A11" s="8">
        <v>44044</v>
      </c>
      <c r="B11" s="3">
        <f>totalstatistic!B9/86400</f>
        <v>2.5357175925925928</v>
      </c>
      <c r="C11">
        <f>IF(totalstatistic!E9&lt;&gt;0,totalstatistic!E9,"")</f>
        <v>31</v>
      </c>
      <c r="D11" s="3">
        <f t="shared" si="2"/>
        <v>8.1797341696535256E-2</v>
      </c>
      <c r="E11" s="4">
        <f t="shared" si="3"/>
        <v>8.1797341696535256E-2</v>
      </c>
      <c r="F11">
        <f>IF(totalstatistic!F9&lt;&gt;0,totalstatistic!F9,"")</f>
        <v>15</v>
      </c>
      <c r="G11" s="3">
        <f t="shared" si="0"/>
        <v>0.16904783950617286</v>
      </c>
      <c r="H11" s="9">
        <f t="shared" si="1"/>
        <v>0.16586683177352982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spans="1:30" x14ac:dyDescent="0.45">
      <c r="A12" s="8">
        <v>44075</v>
      </c>
      <c r="B12" s="3">
        <f>totalstatistic!B10/86400</f>
        <v>1.8129282407407408</v>
      </c>
      <c r="C12">
        <f>IF(totalstatistic!E10&lt;&gt;0,totalstatistic!E10,"")</f>
        <v>30</v>
      </c>
      <c r="D12" s="3">
        <f t="shared" si="2"/>
        <v>6.0430941358024695E-2</v>
      </c>
      <c r="E12" s="4">
        <f t="shared" si="3"/>
        <v>6.0430941358024695E-2</v>
      </c>
      <c r="F12">
        <f>IF(totalstatistic!F10&lt;&gt;0,totalstatistic!F10,"")</f>
        <v>15</v>
      </c>
      <c r="G12" s="3">
        <f t="shared" si="0"/>
        <v>0.12086188271604939</v>
      </c>
      <c r="H12" s="9">
        <f t="shared" si="1"/>
        <v>0.12254051997599452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x14ac:dyDescent="0.45">
      <c r="A13" s="8">
        <v>44105</v>
      </c>
      <c r="B13" s="3">
        <f>totalstatistic!B11/86400</f>
        <v>2.3763773148148148</v>
      </c>
      <c r="C13">
        <f>IF(totalstatistic!E11&lt;&gt;0,totalstatistic!E11,"")</f>
        <v>31</v>
      </c>
      <c r="D13" s="3">
        <f t="shared" si="2"/>
        <v>7.6657332735961772E-2</v>
      </c>
      <c r="E13" s="4">
        <f t="shared" si="3"/>
        <v>7.6657332735961772E-2</v>
      </c>
      <c r="F13">
        <f>IF(totalstatistic!F11&lt;&gt;0,totalstatistic!F11,"")</f>
        <v>17</v>
      </c>
      <c r="G13" s="3">
        <f t="shared" si="0"/>
        <v>0.1397869008714597</v>
      </c>
      <c r="H13" s="9">
        <f t="shared" si="1"/>
        <v>0.1371565021991473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spans="1:30" x14ac:dyDescent="0.45">
      <c r="A14" s="8">
        <v>44136</v>
      </c>
      <c r="B14" s="3">
        <f>totalstatistic!B12/86400</f>
        <v>3.0433101851851854</v>
      </c>
      <c r="C14">
        <f>IF(totalstatistic!E12&lt;&gt;0,totalstatistic!E12,"")</f>
        <v>30</v>
      </c>
      <c r="D14" s="3">
        <f t="shared" si="2"/>
        <v>0.10144367283950619</v>
      </c>
      <c r="E14" s="4">
        <f t="shared" si="3"/>
        <v>0.10144367283950619</v>
      </c>
      <c r="F14">
        <f>IF(totalstatistic!F12&lt;&gt;0,totalstatistic!F12,"")</f>
        <v>17</v>
      </c>
      <c r="G14" s="3">
        <f t="shared" si="0"/>
        <v>0.17901824618736384</v>
      </c>
      <c r="H14" s="9">
        <f t="shared" si="1"/>
        <v>0.1815046107177439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spans="1:30" x14ac:dyDescent="0.45">
      <c r="A15" s="8">
        <v>44166</v>
      </c>
      <c r="B15" s="3">
        <f>totalstatistic!B13/86400</f>
        <v>3.069537037037037</v>
      </c>
      <c r="C15">
        <f>IF(totalstatistic!E13&lt;&gt;0,totalstatistic!E13,"")</f>
        <v>31</v>
      </c>
      <c r="D15" s="3">
        <f t="shared" si="2"/>
        <v>9.9017323775388286E-2</v>
      </c>
      <c r="E15" s="4">
        <f t="shared" si="3"/>
        <v>9.9017323775388286E-2</v>
      </c>
      <c r="F15">
        <f>IF(totalstatistic!F13&lt;&gt;0,totalstatistic!F13,"")</f>
        <v>17</v>
      </c>
      <c r="G15" s="3">
        <f t="shared" si="0"/>
        <v>0.18056100217864923</v>
      </c>
      <c r="H15" s="9">
        <f t="shared" si="1"/>
        <v>0.17716334891184671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spans="1:30" x14ac:dyDescent="0.45">
      <c r="A16" s="8">
        <v>44197</v>
      </c>
      <c r="B16" s="3">
        <f>totalstatistic!B14/86400</f>
        <v>2.7851851851851852</v>
      </c>
      <c r="C16">
        <f>IF(totalstatistic!E14&lt;&gt;0,totalstatistic!E14,"")</f>
        <v>31</v>
      </c>
      <c r="D16" s="3">
        <f t="shared" si="2"/>
        <v>8.9844683393070487E-2</v>
      </c>
      <c r="E16" s="4">
        <f t="shared" si="3"/>
        <v>8.9844683393070487E-2</v>
      </c>
      <c r="F16">
        <f>IF(totalstatistic!F14&lt;&gt;0,totalstatistic!F14,"")</f>
        <v>19</v>
      </c>
      <c r="G16" s="3">
        <f t="shared" si="0"/>
        <v>0.14658869395711502</v>
      </c>
      <c r="H16" s="9">
        <f t="shared" si="1"/>
        <v>0.1438303045546962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spans="1:30" x14ac:dyDescent="0.45">
      <c r="A17" s="8">
        <v>44228</v>
      </c>
      <c r="B17" s="3">
        <f>totalstatistic!B15/86400</f>
        <v>2.8429861111111112</v>
      </c>
      <c r="C17">
        <f>IF(totalstatistic!E15&lt;&gt;0,totalstatistic!E15,"")</f>
        <v>28</v>
      </c>
      <c r="D17" s="3">
        <f t="shared" si="2"/>
        <v>0.10153521825396826</v>
      </c>
      <c r="E17" s="4">
        <f t="shared" si="3"/>
        <v>0.10153521825396826</v>
      </c>
      <c r="F17">
        <f>IF(totalstatistic!F15&lt;&gt;0,totalstatistic!F15,"")</f>
        <v>21</v>
      </c>
      <c r="G17" s="3">
        <f t="shared" si="0"/>
        <v>0.135380291005291</v>
      </c>
      <c r="H17" s="9">
        <f t="shared" si="1"/>
        <v>0.14706489945515244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spans="1:30" x14ac:dyDescent="0.45">
      <c r="A18" s="8">
        <v>44256</v>
      </c>
      <c r="B18" s="3">
        <f>totalstatistic!B16/86400</f>
        <v>4.088009259259259</v>
      </c>
      <c r="C18">
        <f>IF(totalstatistic!E16&lt;&gt;0,totalstatistic!E16,"")</f>
        <v>31</v>
      </c>
      <c r="D18" s="3">
        <f t="shared" si="2"/>
        <v>0.13187126642771804</v>
      </c>
      <c r="E18" s="4">
        <f t="shared" si="3"/>
        <v>0.13187126642771804</v>
      </c>
      <c r="F18">
        <f>IF(totalstatistic!F16&lt;&gt;0,totalstatistic!F16,"")</f>
        <v>24</v>
      </c>
      <c r="G18" s="3">
        <f t="shared" si="0"/>
        <v>0.17033371913580245</v>
      </c>
      <c r="H18" s="9">
        <f t="shared" si="1"/>
        <v>0.16712851474346208</v>
      </c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spans="1:30" x14ac:dyDescent="0.45">
      <c r="A19" s="8">
        <v>44287</v>
      </c>
      <c r="B19" s="3">
        <f>totalstatistic!B17/86400</f>
        <v>5.3823495370370367</v>
      </c>
      <c r="C19">
        <f>IF(totalstatistic!E17&lt;&gt;0,totalstatistic!E17,"")</f>
        <v>30</v>
      </c>
      <c r="D19" s="3">
        <f t="shared" si="2"/>
        <v>0.1794116512345679</v>
      </c>
      <c r="E19" s="4">
        <f t="shared" si="3"/>
        <v>0.1794116512345679</v>
      </c>
      <c r="F19">
        <f>IF(totalstatistic!F17&lt;&gt;0,totalstatistic!F17,"")</f>
        <v>28</v>
      </c>
      <c r="G19" s="3">
        <f t="shared" si="0"/>
        <v>0.19222676917989417</v>
      </c>
      <c r="H19" s="9">
        <f t="shared" si="1"/>
        <v>0.19489658541850383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pans="1:30" x14ac:dyDescent="0.45">
      <c r="A20" s="8">
        <v>44317</v>
      </c>
      <c r="B20" s="3">
        <f>totalstatistic!B18/86400</f>
        <v>5.6810648148148148</v>
      </c>
      <c r="C20">
        <f>IF(totalstatistic!E18&lt;&gt;0,totalstatistic!E18,"")</f>
        <v>31</v>
      </c>
      <c r="D20" s="3">
        <f t="shared" si="2"/>
        <v>0.18326015531660694</v>
      </c>
      <c r="E20" s="4">
        <f t="shared" si="3"/>
        <v>0.18326015531660694</v>
      </c>
      <c r="F20">
        <f>IF(totalstatistic!F18&lt;&gt;0,totalstatistic!F18,"")</f>
        <v>31</v>
      </c>
      <c r="G20" s="3">
        <f t="shared" si="0"/>
        <v>0.18326015531660694</v>
      </c>
      <c r="H20" s="9">
        <f t="shared" si="1"/>
        <v>0.17981171153376757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</row>
    <row r="21" spans="1:30" x14ac:dyDescent="0.45">
      <c r="A21" s="8">
        <v>44348</v>
      </c>
      <c r="B21" s="3">
        <f>totalstatistic!B19/86400</f>
        <v>4.8199421296296299</v>
      </c>
      <c r="C21">
        <f>IF(totalstatistic!E19&lt;&gt;0,totalstatistic!E19,"")</f>
        <v>30</v>
      </c>
      <c r="D21" s="3">
        <f t="shared" si="2"/>
        <v>0.16066473765432099</v>
      </c>
      <c r="E21" s="4">
        <f t="shared" si="3"/>
        <v>0.16066473765432099</v>
      </c>
      <c r="F21">
        <f>IF(totalstatistic!F19&lt;&gt;0,totalstatistic!F19,"")</f>
        <v>30</v>
      </c>
      <c r="G21" s="3">
        <f t="shared" si="0"/>
        <v>0.16066473765432099</v>
      </c>
      <c r="H21" s="9">
        <f t="shared" si="1"/>
        <v>0.16289619234396435</v>
      </c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</row>
    <row r="22" spans="1:30" x14ac:dyDescent="0.45">
      <c r="A22" s="8">
        <v>44378</v>
      </c>
      <c r="B22" s="3">
        <f>totalstatistic!B20/86400</f>
        <v>5.0941087962962959</v>
      </c>
      <c r="C22">
        <f>IF(totalstatistic!E20&lt;&gt;0,totalstatistic!E20,"")</f>
        <v>31</v>
      </c>
      <c r="D22" s="3">
        <f t="shared" si="2"/>
        <v>0.16432609020310632</v>
      </c>
      <c r="E22" s="4">
        <f t="shared" si="3"/>
        <v>0.16432609020310632</v>
      </c>
      <c r="F22">
        <f>IF(totalstatistic!F20&lt;&gt;0,totalstatistic!F20,"")</f>
        <v>35</v>
      </c>
      <c r="G22" s="3">
        <f t="shared" si="0"/>
        <v>0.14554596560846558</v>
      </c>
      <c r="H22" s="9">
        <f t="shared" si="1"/>
        <v>0.14280719743841383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</row>
    <row r="23" spans="1:30" x14ac:dyDescent="0.45">
      <c r="A23" s="8">
        <v>44409</v>
      </c>
      <c r="B23" s="3">
        <f>totalstatistic!B21/86400</f>
        <v>4.2285879629629628</v>
      </c>
      <c r="C23">
        <f>IF(totalstatistic!E21&lt;&gt;0,totalstatistic!E21,"")</f>
        <v>31</v>
      </c>
      <c r="D23" s="3">
        <f t="shared" si="2"/>
        <v>0.13640606332138588</v>
      </c>
      <c r="E23" s="4">
        <f t="shared" si="3"/>
        <v>0.13640606332138588</v>
      </c>
      <c r="F23">
        <f>IF(totalstatistic!F21&lt;&gt;0,totalstatistic!F21,"")</f>
        <v>37</v>
      </c>
      <c r="G23" s="3">
        <f t="shared" si="0"/>
        <v>0.11428616116116115</v>
      </c>
      <c r="H23" s="9">
        <f t="shared" si="1"/>
        <v>0.11213561511780597</v>
      </c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</row>
    <row r="24" spans="1:30" x14ac:dyDescent="0.45">
      <c r="A24" s="8">
        <v>44440</v>
      </c>
      <c r="B24" s="3">
        <f>totalstatistic!B22/86400</f>
        <v>4.6907523148148149</v>
      </c>
      <c r="C24">
        <f>IF(totalstatistic!E22&lt;&gt;0,totalstatistic!E22,"")</f>
        <v>30</v>
      </c>
      <c r="D24" s="3">
        <f t="shared" si="2"/>
        <v>0.15635841049382718</v>
      </c>
      <c r="E24" s="4">
        <f t="shared" si="3"/>
        <v>0.15635841049382718</v>
      </c>
      <c r="F24">
        <f>IF(totalstatistic!F22&lt;&gt;0,totalstatistic!F22,"")</f>
        <v>37</v>
      </c>
      <c r="G24" s="3">
        <f t="shared" si="0"/>
        <v>0.12677708958958958</v>
      </c>
      <c r="H24" s="9">
        <f t="shared" si="1"/>
        <v>0.12853788250055612</v>
      </c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</row>
    <row r="25" spans="1:30" x14ac:dyDescent="0.45">
      <c r="A25" s="8">
        <v>44470</v>
      </c>
      <c r="B25" s="3">
        <f>totalstatistic!B23/86400</f>
        <v>4.1545833333333331</v>
      </c>
      <c r="C25">
        <f>IF(totalstatistic!E23&lt;&gt;0,totalstatistic!E23,"")</f>
        <v>31</v>
      </c>
      <c r="D25" s="3">
        <f t="shared" si="2"/>
        <v>0.13401881720430106</v>
      </c>
      <c r="E25" s="4">
        <f t="shared" si="3"/>
        <v>0.13401881720430106</v>
      </c>
      <c r="F25">
        <f>IF(totalstatistic!F23&lt;&gt;0,totalstatistic!F23,"")</f>
        <v>33</v>
      </c>
      <c r="G25" s="3">
        <f t="shared" si="0"/>
        <v>0.12589646464646465</v>
      </c>
      <c r="H25" s="9">
        <f t="shared" si="1"/>
        <v>0.12352744515042903</v>
      </c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</row>
    <row r="26" spans="1:30" x14ac:dyDescent="0.45">
      <c r="A26" s="8">
        <v>44501</v>
      </c>
      <c r="B26" s="3">
        <f>totalstatistic!B24/86400</f>
        <v>5.1137615740740738</v>
      </c>
      <c r="C26">
        <f>IF(totalstatistic!E24&lt;&gt;0,totalstatistic!E24,"")</f>
        <v>30</v>
      </c>
      <c r="D26" s="3">
        <f t="shared" si="2"/>
        <v>0.17045871913580246</v>
      </c>
      <c r="E26" s="4">
        <f t="shared" si="3"/>
        <v>0.17045871913580246</v>
      </c>
      <c r="F26">
        <f>IF(totalstatistic!F24&lt;&gt;0,totalstatistic!F24,"")</f>
        <v>35</v>
      </c>
      <c r="G26" s="3">
        <f t="shared" si="0"/>
        <v>0.14610747354497353</v>
      </c>
      <c r="H26" s="9">
        <f t="shared" si="1"/>
        <v>0.14813674401087595</v>
      </c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spans="1:30" x14ac:dyDescent="0.45">
      <c r="A27" s="8">
        <v>44531</v>
      </c>
      <c r="B27" s="3">
        <f>totalstatistic!B25/86400</f>
        <v>4.795694444444444</v>
      </c>
      <c r="C27">
        <f>IF(totalstatistic!E25&lt;&gt;0,totalstatistic!E25,"")</f>
        <v>31</v>
      </c>
      <c r="D27" s="3">
        <f t="shared" si="2"/>
        <v>0.15469982078853045</v>
      </c>
      <c r="E27" s="4">
        <f t="shared" si="3"/>
        <v>0.15469982078853045</v>
      </c>
      <c r="F27">
        <f>IF(totalstatistic!F25&lt;&gt;0,totalstatistic!F25,"")</f>
        <v>43</v>
      </c>
      <c r="G27" s="3">
        <f t="shared" si="0"/>
        <v>0.11152777777777777</v>
      </c>
      <c r="H27" s="9">
        <f t="shared" si="1"/>
        <v>0.1094291367980884</v>
      </c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spans="1:30" x14ac:dyDescent="0.45">
      <c r="A28" s="8">
        <v>44562</v>
      </c>
      <c r="B28" s="3">
        <f>totalstatistic!B26/86400</f>
        <v>6.4587268518518517</v>
      </c>
      <c r="C28">
        <f>IF(totalstatistic!E26&lt;&gt;0,totalstatistic!E26,"")</f>
        <v>31</v>
      </c>
      <c r="D28" s="3">
        <f t="shared" si="2"/>
        <v>0.20834602747909198</v>
      </c>
      <c r="E28" s="4">
        <f t="shared" si="3"/>
        <v>0.20834602747909198</v>
      </c>
      <c r="F28">
        <f>IF(totalstatistic!F26&lt;&gt;0,totalstatistic!F26,"")</f>
        <v>47</v>
      </c>
      <c r="G28" s="3">
        <f t="shared" si="0"/>
        <v>0.13741972025216706</v>
      </c>
      <c r="H28" s="9">
        <f t="shared" si="1"/>
        <v>0.13483386530118543</v>
      </c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</row>
    <row r="29" spans="1:30" x14ac:dyDescent="0.45">
      <c r="A29" s="8">
        <v>44593</v>
      </c>
      <c r="B29" s="3">
        <f>totalstatistic!B27/86400</f>
        <v>6.3628356481481481</v>
      </c>
      <c r="C29">
        <f>IF(totalstatistic!E27&lt;&gt;0,totalstatistic!E27,"")</f>
        <v>28</v>
      </c>
      <c r="D29" s="3">
        <f t="shared" si="2"/>
        <v>0.22724413029100529</v>
      </c>
      <c r="E29" s="4">
        <f t="shared" si="3"/>
        <v>0.22724413029100529</v>
      </c>
      <c r="F29">
        <f>IF(totalstatistic!F27&lt;&gt;0,totalstatistic!F27,"")</f>
        <v>59</v>
      </c>
      <c r="G29" s="3">
        <f t="shared" si="0"/>
        <v>0.10784467200251098</v>
      </c>
      <c r="H29" s="9">
        <f t="shared" si="1"/>
        <v>0.11715269428844199</v>
      </c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</row>
    <row r="30" spans="1:30" x14ac:dyDescent="0.45">
      <c r="A30" s="8">
        <v>44621</v>
      </c>
      <c r="B30" s="3">
        <f>totalstatistic!B28/86400</f>
        <v>7.9142708333333331</v>
      </c>
      <c r="C30">
        <f>IF(totalstatistic!E28&lt;&gt;0,totalstatistic!E28,"")</f>
        <v>31</v>
      </c>
      <c r="D30" s="3">
        <f t="shared" si="2"/>
        <v>0.25529905913978496</v>
      </c>
      <c r="E30" s="4">
        <f t="shared" si="3"/>
        <v>0.25529905913978496</v>
      </c>
      <c r="F30">
        <f>IF(totalstatistic!F28&lt;&gt;0,totalstatistic!F28,"")</f>
        <v>59</v>
      </c>
      <c r="G30" s="3">
        <f t="shared" si="0"/>
        <v>0.1341401836158192</v>
      </c>
      <c r="H30" s="9">
        <f t="shared" si="1"/>
        <v>0.13161604037573657</v>
      </c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</row>
    <row r="31" spans="1:30" x14ac:dyDescent="0.45">
      <c r="A31" s="8">
        <v>44652</v>
      </c>
      <c r="B31" s="3">
        <f>totalstatistic!B29/86400</f>
        <v>7.9636111111111108</v>
      </c>
      <c r="C31">
        <f>IF(totalstatistic!E29&lt;&gt;0,totalstatistic!E29,"")</f>
        <v>30</v>
      </c>
      <c r="D31" s="3">
        <f t="shared" si="2"/>
        <v>0.26545370370370369</v>
      </c>
      <c r="E31" s="4">
        <f t="shared" si="3"/>
        <v>0.26545370370370369</v>
      </c>
      <c r="F31">
        <f>IF(totalstatistic!F29&lt;&gt;0,totalstatistic!F29,"")</f>
        <v>72</v>
      </c>
      <c r="G31" s="3">
        <f t="shared" si="0"/>
        <v>0.11060570987654321</v>
      </c>
      <c r="H31" s="9">
        <f t="shared" si="1"/>
        <v>0.11214190029149521</v>
      </c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</row>
    <row r="32" spans="1:30" x14ac:dyDescent="0.45">
      <c r="A32" s="8">
        <v>44682</v>
      </c>
      <c r="B32" s="3">
        <f>totalstatistic!B30/86400</f>
        <v>6.1799305555555559</v>
      </c>
      <c r="C32">
        <f>IF(totalstatistic!E30&lt;&gt;0,totalstatistic!E30,"")</f>
        <v>31</v>
      </c>
      <c r="D32" s="3">
        <f t="shared" si="2"/>
        <v>0.19935259856630824</v>
      </c>
      <c r="E32" s="4">
        <f t="shared" si="3"/>
        <v>0.19935259856630824</v>
      </c>
      <c r="F32">
        <f>IF(totalstatistic!F30&lt;&gt;0,totalstatistic!F30,"")</f>
        <v>68</v>
      </c>
      <c r="G32" s="3">
        <f t="shared" si="0"/>
        <v>9.088133169934641E-2</v>
      </c>
      <c r="H32" s="9">
        <f t="shared" si="1"/>
        <v>8.917119911360602E-2</v>
      </c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</row>
    <row r="33" spans="1:30" x14ac:dyDescent="0.45">
      <c r="A33" s="8">
        <v>44713</v>
      </c>
      <c r="B33" s="3">
        <f>totalstatistic!B31/86400</f>
        <v>5.8224421296296294</v>
      </c>
      <c r="C33">
        <f>IF(totalstatistic!E31&lt;&gt;0,totalstatistic!E31,"")</f>
        <v>30</v>
      </c>
      <c r="D33" s="3">
        <f t="shared" si="2"/>
        <v>0.19408140432098764</v>
      </c>
      <c r="E33" s="4">
        <f t="shared" si="3"/>
        <v>0.19408140432098764</v>
      </c>
      <c r="F33">
        <f>IF(totalstatistic!F31&lt;&gt;0,totalstatistic!F31,"")</f>
        <v>65</v>
      </c>
      <c r="G33" s="3">
        <f t="shared" si="0"/>
        <v>8.9576032763532765E-2</v>
      </c>
      <c r="H33" s="9">
        <f t="shared" si="1"/>
        <v>9.0820144329692945E-2</v>
      </c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</row>
    <row r="34" spans="1:30" x14ac:dyDescent="0.45">
      <c r="A34" s="8">
        <v>44743</v>
      </c>
      <c r="B34" s="3">
        <f>totalstatistic!B32/86400</f>
        <v>6.3514583333333334</v>
      </c>
      <c r="C34">
        <f>IF(totalstatistic!E32&lt;&gt;0,totalstatistic!E32,"")</f>
        <v>31</v>
      </c>
      <c r="D34" s="3">
        <f t="shared" si="2"/>
        <v>0.20488575268817205</v>
      </c>
      <c r="E34" s="4">
        <f t="shared" si="3"/>
        <v>0.20488575268817205</v>
      </c>
      <c r="F34">
        <f>IF(totalstatistic!F32&lt;&gt;0,totalstatistic!F32,"")</f>
        <v>70</v>
      </c>
      <c r="G34" s="3">
        <f t="shared" si="0"/>
        <v>9.0735119047619051E-2</v>
      </c>
      <c r="H34" s="9">
        <f t="shared" si="1"/>
        <v>8.9027737775217608E-2</v>
      </c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1:30" x14ac:dyDescent="0.45">
      <c r="A35" s="8">
        <v>44774</v>
      </c>
      <c r="B35" s="3">
        <f>totalstatistic!B33/86400</f>
        <v>4.7590856481481483</v>
      </c>
      <c r="C35">
        <f>IF(totalstatistic!E33&lt;&gt;0,totalstatistic!E33,"")</f>
        <v>31</v>
      </c>
      <c r="D35" s="3">
        <f t="shared" si="2"/>
        <v>0.15351889187574672</v>
      </c>
      <c r="E35" s="4">
        <f t="shared" si="3"/>
        <v>0.15351889187574672</v>
      </c>
      <c r="F35">
        <f>IF(totalstatistic!F33&lt;&gt;0,totalstatistic!F33,"")</f>
        <v>72</v>
      </c>
      <c r="G35" s="3">
        <f t="shared" si="0"/>
        <v>6.6098411779835387E-2</v>
      </c>
      <c r="H35" s="9">
        <f t="shared" si="1"/>
        <v>6.4854624461397628E-2</v>
      </c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spans="1:30" x14ac:dyDescent="0.45">
      <c r="A36" s="8">
        <v>44805</v>
      </c>
      <c r="B36" s="3">
        <f>totalstatistic!B34/86400</f>
        <v>4.8554629629629629</v>
      </c>
      <c r="C36">
        <f>IF(totalstatistic!E34&lt;&gt;0,totalstatistic!E34,"")</f>
        <v>30</v>
      </c>
      <c r="D36" s="3">
        <f t="shared" si="2"/>
        <v>0.16184876543209875</v>
      </c>
      <c r="E36" s="4">
        <f t="shared" si="3"/>
        <v>0.16184876543209875</v>
      </c>
      <c r="F36">
        <f>IF(totalstatistic!F34&lt;&gt;0,totalstatistic!F34,"")</f>
        <v>72</v>
      </c>
      <c r="G36" s="3">
        <f t="shared" si="0"/>
        <v>6.7436985596707813E-2</v>
      </c>
      <c r="H36" s="9">
        <f t="shared" si="1"/>
        <v>6.8373610396662093E-2</v>
      </c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</row>
    <row r="37" spans="1:30" x14ac:dyDescent="0.45">
      <c r="A37" s="8">
        <v>44835</v>
      </c>
      <c r="B37" s="3">
        <f>totalstatistic!B35/86400</f>
        <v>6.7465740740740738</v>
      </c>
      <c r="C37">
        <f>IF(totalstatistic!E35&lt;&gt;0,totalstatistic!E35,"")</f>
        <v>31</v>
      </c>
      <c r="D37" s="3">
        <f t="shared" si="2"/>
        <v>0.21763142174432495</v>
      </c>
      <c r="E37" s="4">
        <f t="shared" si="3"/>
        <v>0.21763142174432495</v>
      </c>
      <c r="F37">
        <f>IF(totalstatistic!F35&lt;&gt;0,totalstatistic!F35,"")</f>
        <v>72</v>
      </c>
      <c r="G37" s="3">
        <f t="shared" si="0"/>
        <v>9.3702417695473245E-2</v>
      </c>
      <c r="H37" s="9">
        <f t="shared" si="1"/>
        <v>9.1939200158192846E-2</v>
      </c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spans="1:30" x14ac:dyDescent="0.45">
      <c r="A38" s="8">
        <v>44866</v>
      </c>
      <c r="B38" s="3">
        <f>totalstatistic!B36/86400</f>
        <v>6.6613657407407407</v>
      </c>
      <c r="C38">
        <f>IF(totalstatistic!E36&lt;&gt;0,totalstatistic!E36,"")</f>
        <v>30</v>
      </c>
      <c r="D38" s="3">
        <f t="shared" si="2"/>
        <v>0.22204552469135802</v>
      </c>
      <c r="E38" s="4">
        <f t="shared" si="3"/>
        <v>0.22204552469135802</v>
      </c>
      <c r="F38">
        <f>IF(totalstatistic!F36&lt;&gt;0,totalstatistic!F36,"")</f>
        <v>72</v>
      </c>
      <c r="G38" s="3">
        <f t="shared" si="0"/>
        <v>9.2518968621399175E-2</v>
      </c>
      <c r="H38" s="9">
        <f t="shared" si="1"/>
        <v>9.3803954296696399E-2</v>
      </c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</row>
    <row r="39" spans="1:30" x14ac:dyDescent="0.45">
      <c r="A39" s="8">
        <v>44896</v>
      </c>
      <c r="B39" s="3">
        <f>totalstatistic!B37/86400</f>
        <v>7.9249537037037037</v>
      </c>
      <c r="C39">
        <f>IF(totalstatistic!E37&lt;&gt;0,totalstatistic!E37,"")</f>
        <v>31</v>
      </c>
      <c r="D39" s="3">
        <f t="shared" si="2"/>
        <v>0.2556436678614098</v>
      </c>
      <c r="E39" s="4">
        <f t="shared" si="3"/>
        <v>0.2556436678614098</v>
      </c>
      <c r="F39">
        <f>IF(totalstatistic!F37&lt;&gt;0,totalstatistic!F37,"")</f>
        <v>72</v>
      </c>
      <c r="G39" s="3">
        <f t="shared" si="0"/>
        <v>0.11006880144032921</v>
      </c>
      <c r="H39" s="9">
        <f t="shared" si="1"/>
        <v>0.10799761431645205</v>
      </c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1:30" x14ac:dyDescent="0.45">
      <c r="A40" s="8">
        <v>44927</v>
      </c>
      <c r="B40" s="3">
        <f>IF(totalstatistic!B38&lt;&gt;0,totalstatistic!B38/86400,"")</f>
        <v>7.6713657407407405</v>
      </c>
      <c r="C40">
        <f>IF(totalstatistic!E38&lt;&gt;0,totalstatistic!E38,"")</f>
        <v>31</v>
      </c>
      <c r="D40" s="3">
        <f t="shared" si="2"/>
        <v>0.2474634109916368</v>
      </c>
      <c r="E40" s="4">
        <f t="shared" si="3"/>
        <v>0.2474634109916368</v>
      </c>
      <c r="F40">
        <f>IF(totalstatistic!F38&lt;&gt;0,totalstatistic!F38,"")</f>
        <v>76</v>
      </c>
      <c r="G40" s="3">
        <f>IFERROR(B40/F40,"")</f>
        <v>0.10093902290448342</v>
      </c>
      <c r="H40" s="9">
        <f t="shared" si="1"/>
        <v>9.9039632688538853E-2</v>
      </c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  <row r="41" spans="1:30" x14ac:dyDescent="0.45">
      <c r="A41" s="8">
        <v>44958</v>
      </c>
      <c r="B41" s="3">
        <f>IF(totalstatistic!B39&lt;&gt;0,totalstatistic!B39/86400,"")</f>
        <v>7.5040856481481484</v>
      </c>
      <c r="C41">
        <f>IF(totalstatistic!E39&lt;&gt;0,totalstatistic!E39,"")</f>
        <v>28</v>
      </c>
      <c r="D41" s="3">
        <f t="shared" ref="D41:D50" si="4">IFERROR(B41/C41,"")</f>
        <v>0.26800305886243386</v>
      </c>
      <c r="E41" s="4">
        <f t="shared" ref="E41:E50" si="5">D41</f>
        <v>0.26800305886243386</v>
      </c>
      <c r="F41">
        <f>IF(totalstatistic!F39&lt;&gt;0,totalstatistic!F39,"")</f>
        <v>72</v>
      </c>
      <c r="G41" s="3">
        <f t="shared" ref="G41:G104" si="6">IFERROR(B41/F41,"")</f>
        <v>0.10422341177983539</v>
      </c>
      <c r="H41" s="9">
        <f t="shared" si="1"/>
        <v>0.11321888482035691</v>
      </c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</row>
    <row r="42" spans="1:30" x14ac:dyDescent="0.45">
      <c r="A42" s="8">
        <v>44986</v>
      </c>
      <c r="B42" s="3">
        <f>IF(totalstatistic!B40&lt;&gt;0,totalstatistic!B40/86400,"")</f>
        <v>7.4556828703703708</v>
      </c>
      <c r="C42">
        <f>IF(totalstatistic!E40&lt;&gt;0,totalstatistic!E40,"")</f>
        <v>31</v>
      </c>
      <c r="D42" s="3">
        <f t="shared" si="4"/>
        <v>0.24050589904420552</v>
      </c>
      <c r="E42" s="4">
        <f t="shared" si="5"/>
        <v>0.24050589904420552</v>
      </c>
      <c r="F42">
        <f>IF(totalstatistic!F40&lt;&gt;0,totalstatistic!F40,"")</f>
        <v>77</v>
      </c>
      <c r="G42" s="3">
        <f t="shared" si="6"/>
        <v>9.6827050264550268E-2</v>
      </c>
      <c r="H42" s="9">
        <f t="shared" si="1"/>
        <v>9.5005035877851751E-2</v>
      </c>
      <c r="I42" s="15"/>
      <c r="J42" s="16" t="str" cm="1">
        <f t="array" ref="J42">"Blad1!D4:D"&amp;LARGE(IF(D4:D123&lt;&gt;"",ROW(D4:D123)),1)</f>
        <v>Blad1!D4:D58</v>
      </c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spans="1:30" x14ac:dyDescent="0.45">
      <c r="A43" s="8">
        <v>45017</v>
      </c>
      <c r="B43" s="3">
        <f>IF(totalstatistic!B41&lt;&gt;0,totalstatistic!B41/86400,"")</f>
        <v>6.8982175925925926</v>
      </c>
      <c r="C43">
        <f>IF(totalstatistic!E41&lt;&gt;0,totalstatistic!E41,"")</f>
        <v>30</v>
      </c>
      <c r="D43" s="3">
        <f t="shared" si="4"/>
        <v>0.2299405864197531</v>
      </c>
      <c r="E43" s="4">
        <f t="shared" si="5"/>
        <v>0.2299405864197531</v>
      </c>
      <c r="F43">
        <f>IF(totalstatistic!F41&lt;&gt;0,totalstatistic!F41,"")</f>
        <v>77</v>
      </c>
      <c r="G43" s="3">
        <f t="shared" si="6"/>
        <v>8.9587241462241465E-2</v>
      </c>
      <c r="H43" s="9">
        <f t="shared" si="1"/>
        <v>9.0831508704772593E-2</v>
      </c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</row>
    <row r="44" spans="1:30" x14ac:dyDescent="0.45">
      <c r="A44" s="8">
        <v>45047</v>
      </c>
      <c r="B44" s="3">
        <f>IF(totalstatistic!B42&lt;&gt;0,totalstatistic!B42/86400,"")</f>
        <v>6.9593865740740739</v>
      </c>
      <c r="C44">
        <f>IF(totalstatistic!E42&lt;&gt;0,totalstatistic!E42,"")</f>
        <v>31</v>
      </c>
      <c r="D44" s="3">
        <f t="shared" si="4"/>
        <v>0.22449634109916367</v>
      </c>
      <c r="E44" s="4">
        <f t="shared" si="5"/>
        <v>0.22449634109916367</v>
      </c>
      <c r="F44">
        <f>IF(totalstatistic!F42&lt;&gt;0,totalstatistic!F42,"")</f>
        <v>76</v>
      </c>
      <c r="G44" s="3">
        <f t="shared" si="6"/>
        <v>9.1570875974658864E-2</v>
      </c>
      <c r="H44" s="9">
        <f t="shared" si="1"/>
        <v>8.9847768093415284E-2</v>
      </c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</row>
    <row r="45" spans="1:30" x14ac:dyDescent="0.45">
      <c r="A45" s="8">
        <v>45078</v>
      </c>
      <c r="B45" s="3">
        <f>IF(totalstatistic!B43&lt;&gt;0,totalstatistic!B43/86400,"")</f>
        <v>7.0023032407407406</v>
      </c>
      <c r="C45">
        <f>IF(totalstatistic!E43&lt;&gt;0,totalstatistic!E43,"")</f>
        <v>30</v>
      </c>
      <c r="D45" s="3">
        <f t="shared" si="4"/>
        <v>0.23341010802469137</v>
      </c>
      <c r="E45" s="4">
        <f t="shared" si="5"/>
        <v>0.23341010802469137</v>
      </c>
      <c r="F45">
        <f>IF(totalstatistic!F43&lt;&gt;0,totalstatistic!F43,"")</f>
        <v>77</v>
      </c>
      <c r="G45" s="3">
        <f t="shared" si="6"/>
        <v>9.0939003126503132E-2</v>
      </c>
      <c r="H45" s="9">
        <f t="shared" ref="H45:H104" si="7">IFERROR(G45/C45*(365/12),"")</f>
        <v>9.2202044836593444E-2</v>
      </c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</row>
    <row r="46" spans="1:30" x14ac:dyDescent="0.45">
      <c r="A46" s="8">
        <v>45108</v>
      </c>
      <c r="B46" s="3">
        <f>IF(totalstatistic!B44&lt;&gt;0,totalstatistic!B44/86400,"")</f>
        <v>6.3046875</v>
      </c>
      <c r="C46">
        <f>IF(totalstatistic!E44&lt;&gt;0,totalstatistic!E44,"")</f>
        <v>31</v>
      </c>
      <c r="D46" s="3">
        <f t="shared" si="4"/>
        <v>0.20337701612903225</v>
      </c>
      <c r="E46" s="4">
        <f t="shared" si="5"/>
        <v>0.20337701612903225</v>
      </c>
      <c r="F46">
        <f>IF(totalstatistic!F44&lt;&gt;0,totalstatistic!F44,"")</f>
        <v>77</v>
      </c>
      <c r="G46" s="3">
        <f t="shared" si="6"/>
        <v>8.1879058441558447E-2</v>
      </c>
      <c r="H46" s="9">
        <f t="shared" si="7"/>
        <v>8.033832347088396E-2</v>
      </c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</row>
    <row r="47" spans="1:30" x14ac:dyDescent="0.45">
      <c r="A47" s="8">
        <v>45139</v>
      </c>
      <c r="B47" s="3">
        <f>IF(totalstatistic!B45&lt;&gt;0,totalstatistic!B45/86400,"")</f>
        <v>5.4784953703703705</v>
      </c>
      <c r="C47">
        <f>IF(totalstatistic!E45&lt;&gt;0,totalstatistic!E45,"")</f>
        <v>31</v>
      </c>
      <c r="D47" s="3">
        <f t="shared" si="4"/>
        <v>0.17672565710872162</v>
      </c>
      <c r="E47" s="4">
        <f t="shared" si="5"/>
        <v>0.17672565710872162</v>
      </c>
      <c r="F47">
        <f>IF(totalstatistic!F45&lt;&gt;0,totalstatistic!F45,"")</f>
        <v>74</v>
      </c>
      <c r="G47" s="3">
        <f t="shared" si="6"/>
        <v>7.4033721221221219E-2</v>
      </c>
      <c r="H47" s="9">
        <f t="shared" si="7"/>
        <v>7.2640613563832654E-2</v>
      </c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</row>
    <row r="48" spans="1:30" x14ac:dyDescent="0.45">
      <c r="A48" s="8">
        <v>45170</v>
      </c>
      <c r="B48" s="3">
        <f>IF(totalstatistic!B46&lt;&gt;0,totalstatistic!B46/86400,"")</f>
        <v>5.6816203703703705</v>
      </c>
      <c r="C48">
        <f>IF(totalstatistic!E46&lt;&gt;0,totalstatistic!E46,"")</f>
        <v>30</v>
      </c>
      <c r="D48" s="3">
        <f t="shared" si="4"/>
        <v>0.18938734567901236</v>
      </c>
      <c r="E48" s="4">
        <f t="shared" si="5"/>
        <v>0.18938734567901236</v>
      </c>
      <c r="F48">
        <f>IF(totalstatistic!F46&lt;&gt;0,totalstatistic!F46,"")</f>
        <v>72</v>
      </c>
      <c r="G48" s="3">
        <f t="shared" si="6"/>
        <v>7.8911394032921814E-2</v>
      </c>
      <c r="H48" s="9">
        <f t="shared" si="7"/>
        <v>8.000738561671239E-2</v>
      </c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</row>
    <row r="49" spans="1:30" x14ac:dyDescent="0.45">
      <c r="A49" s="8">
        <v>45200</v>
      </c>
      <c r="B49" s="3">
        <f>IF(totalstatistic!B47&lt;&gt;0,totalstatistic!B47/86400,"")</f>
        <v>5.982303240740741</v>
      </c>
      <c r="C49">
        <f>IF(totalstatistic!E47&lt;&gt;0,totalstatistic!E47,"")</f>
        <v>31</v>
      </c>
      <c r="D49" s="3">
        <f t="shared" si="4"/>
        <v>0.19297752389486261</v>
      </c>
      <c r="E49" s="4">
        <f t="shared" si="5"/>
        <v>0.19297752389486261</v>
      </c>
      <c r="F49">
        <f>IF(totalstatistic!F47&lt;&gt;0,totalstatistic!F47,"")</f>
        <v>80</v>
      </c>
      <c r="G49" s="3">
        <f t="shared" si="6"/>
        <v>7.4778790509259258E-2</v>
      </c>
      <c r="H49" s="9">
        <f t="shared" si="7"/>
        <v>7.3371662730859225E-2</v>
      </c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</row>
    <row r="50" spans="1:30" x14ac:dyDescent="0.45">
      <c r="A50" s="8">
        <v>45231</v>
      </c>
      <c r="B50" s="3">
        <f>IF(totalstatistic!B48&lt;&gt;0,totalstatistic!B48/86400,"")</f>
        <v>5.5585185185185182</v>
      </c>
      <c r="C50">
        <f>IF(totalstatistic!E48&lt;&gt;0,totalstatistic!E48,"")</f>
        <v>30</v>
      </c>
      <c r="D50" s="3">
        <f t="shared" si="4"/>
        <v>0.18528395061728395</v>
      </c>
      <c r="E50" s="4">
        <f t="shared" si="5"/>
        <v>0.18528395061728395</v>
      </c>
      <c r="F50">
        <f>IF(totalstatistic!F48&lt;&gt;0,totalstatistic!F48,"")</f>
        <v>75</v>
      </c>
      <c r="G50" s="3">
        <f t="shared" si="6"/>
        <v>7.4113580246913571E-2</v>
      </c>
      <c r="H50" s="9">
        <f t="shared" si="7"/>
        <v>7.5142935528120708E-2</v>
      </c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</row>
    <row r="51" spans="1:30" x14ac:dyDescent="0.45">
      <c r="A51" s="8">
        <v>45261</v>
      </c>
      <c r="B51" s="3">
        <f>IF(totalstatistic!B49&lt;&gt;0,totalstatistic!B49/86400,"")</f>
        <v>5.3797685185185182</v>
      </c>
      <c r="C51">
        <f>IF(totalstatistic!E49&lt;&gt;0,totalstatistic!E49,"")</f>
        <v>31</v>
      </c>
      <c r="D51" s="3">
        <f t="shared" ref="D51:D104" si="8">IFERROR(B51/C51,"")</f>
        <v>0.17354091995221027</v>
      </c>
      <c r="E51" s="4">
        <f t="shared" ref="E51:E104" si="9">D51</f>
        <v>0.17354091995221027</v>
      </c>
      <c r="F51">
        <f>IF(totalstatistic!F49&lt;&gt;0,totalstatistic!F49,"")</f>
        <v>78</v>
      </c>
      <c r="G51" s="3">
        <f t="shared" si="6"/>
        <v>6.897139126305793E-2</v>
      </c>
      <c r="H51" s="9">
        <f t="shared" si="7"/>
        <v>6.7673542502731582E-2</v>
      </c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</row>
    <row r="52" spans="1:30" x14ac:dyDescent="0.45">
      <c r="A52" s="8">
        <v>45292</v>
      </c>
      <c r="B52" s="3">
        <f>IF(totalstatistic!B50&lt;&gt;0,totalstatistic!B50/86400,"")</f>
        <v>5.5607060185185189</v>
      </c>
      <c r="C52">
        <f>IF(totalstatistic!E50&lt;&gt;0,totalstatistic!E50,"")</f>
        <v>31</v>
      </c>
      <c r="D52" s="3">
        <f t="shared" si="8"/>
        <v>0.17937761350059739</v>
      </c>
      <c r="E52" s="4">
        <f t="shared" si="9"/>
        <v>0.17937761350059739</v>
      </c>
      <c r="F52">
        <f>IF(totalstatistic!F50&lt;&gt;0,totalstatistic!F50,"")</f>
        <v>78</v>
      </c>
      <c r="G52" s="3">
        <f t="shared" si="6"/>
        <v>7.1291102801519471E-2</v>
      </c>
      <c r="H52" s="9">
        <f t="shared" si="7"/>
        <v>6.9949603555254328E-2</v>
      </c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</row>
    <row r="53" spans="1:30" x14ac:dyDescent="0.45">
      <c r="A53" s="8">
        <v>45323</v>
      </c>
      <c r="B53" s="3">
        <f>IF(totalstatistic!B51&lt;&gt;0,totalstatistic!B51/86400,"")</f>
        <v>5.1204861111111111</v>
      </c>
      <c r="C53">
        <f>IF(totalstatistic!E51&lt;&gt;0,totalstatistic!E51,"")</f>
        <v>29</v>
      </c>
      <c r="D53" s="3">
        <f t="shared" si="8"/>
        <v>0.17656848659003832</v>
      </c>
      <c r="E53" s="4">
        <f t="shared" si="9"/>
        <v>0.17656848659003832</v>
      </c>
      <c r="F53">
        <f>IF(totalstatistic!F51&lt;&gt;0,totalstatistic!F51,"")</f>
        <v>85</v>
      </c>
      <c r="G53" s="3">
        <f t="shared" si="6"/>
        <v>6.0241013071895423E-2</v>
      </c>
      <c r="H53" s="9">
        <f t="shared" si="7"/>
        <v>6.3183821181729397E-2</v>
      </c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</row>
    <row r="54" spans="1:30" x14ac:dyDescent="0.45">
      <c r="A54" s="8">
        <v>45352</v>
      </c>
      <c r="B54" s="3">
        <f>IF(totalstatistic!B52&lt;&gt;0,totalstatistic!B52/86400,"")</f>
        <v>5.8747337962962964</v>
      </c>
      <c r="C54">
        <f>IF(totalstatistic!E52&lt;&gt;0,totalstatistic!E52,"")</f>
        <v>31</v>
      </c>
      <c r="D54" s="3">
        <f t="shared" si="8"/>
        <v>0.18950754181600957</v>
      </c>
      <c r="E54" s="4">
        <f t="shared" si="9"/>
        <v>0.18950754181600957</v>
      </c>
      <c r="F54">
        <f>IF(totalstatistic!F52&lt;&gt;0,totalstatistic!F52,"")</f>
        <v>85</v>
      </c>
      <c r="G54" s="3">
        <f t="shared" si="6"/>
        <v>6.911451525054467E-2</v>
      </c>
      <c r="H54" s="9">
        <f t="shared" si="7"/>
        <v>6.7813973296905389E-2</v>
      </c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</row>
    <row r="55" spans="1:30" x14ac:dyDescent="0.45">
      <c r="A55" s="8">
        <v>45383</v>
      </c>
      <c r="B55" s="3">
        <f>IF(totalstatistic!B53&lt;&gt;0,totalstatistic!B53/86400,"")</f>
        <v>6.5616550925925923</v>
      </c>
      <c r="C55">
        <f>IF(totalstatistic!E53&lt;&gt;0,totalstatistic!E53,"")</f>
        <v>30</v>
      </c>
      <c r="D55" s="3">
        <f t="shared" si="8"/>
        <v>0.21872183641975307</v>
      </c>
      <c r="E55" s="4">
        <f t="shared" si="9"/>
        <v>0.21872183641975307</v>
      </c>
      <c r="F55">
        <f>IF(totalstatistic!F53&lt;&gt;0,totalstatistic!F53,"")</f>
        <v>79</v>
      </c>
      <c r="G55" s="3">
        <f t="shared" si="6"/>
        <v>8.3058925222691038E-2</v>
      </c>
      <c r="H55" s="9">
        <f t="shared" si="7"/>
        <v>8.421252140633953E-2</v>
      </c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</row>
    <row r="56" spans="1:30" x14ac:dyDescent="0.45">
      <c r="A56" s="8">
        <v>45413</v>
      </c>
      <c r="B56" s="3">
        <f>IF(totalstatistic!B54&lt;&gt;0,totalstatistic!B54/86400,"")</f>
        <v>5.4075694444444444</v>
      </c>
      <c r="C56">
        <f>IF(totalstatistic!E54&lt;&gt;0,totalstatistic!E54,"")</f>
        <v>31</v>
      </c>
      <c r="D56" s="3">
        <f t="shared" si="8"/>
        <v>0.17443772401433691</v>
      </c>
      <c r="E56" s="4">
        <f t="shared" si="9"/>
        <v>0.17443772401433691</v>
      </c>
      <c r="F56">
        <f>IF(totalstatistic!F54&lt;&gt;0,totalstatistic!F54,"")</f>
        <v>83</v>
      </c>
      <c r="G56" s="3">
        <f t="shared" si="6"/>
        <v>6.5151439089692106E-2</v>
      </c>
      <c r="H56" s="9">
        <f t="shared" si="7"/>
        <v>6.3925471149832311E-2</v>
      </c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</row>
    <row r="57" spans="1:30" x14ac:dyDescent="0.45">
      <c r="A57" s="8">
        <v>45444</v>
      </c>
      <c r="B57" s="3">
        <f>IF(totalstatistic!B55&lt;&gt;0,totalstatistic!B55/86400,"")</f>
        <v>6.058391203703704</v>
      </c>
      <c r="C57">
        <f>IF(totalstatistic!E55&lt;&gt;0,totalstatistic!E55,"")</f>
        <v>30</v>
      </c>
      <c r="D57" s="3">
        <f t="shared" si="8"/>
        <v>0.20194637345679015</v>
      </c>
      <c r="E57" s="4">
        <f t="shared" si="9"/>
        <v>0.20194637345679015</v>
      </c>
      <c r="F57">
        <f>IF(totalstatistic!F55&lt;&gt;0,totalstatistic!F55,"")</f>
        <v>84</v>
      </c>
      <c r="G57" s="3">
        <f t="shared" si="6"/>
        <v>7.2123704805996475E-2</v>
      </c>
      <c r="H57" s="9">
        <f t="shared" si="7"/>
        <v>7.3125422928301986E-2</v>
      </c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</row>
    <row r="58" spans="1:30" x14ac:dyDescent="0.45">
      <c r="A58" s="8">
        <v>45474</v>
      </c>
      <c r="B58" s="3">
        <f>IF(totalstatistic!B56&lt;&gt;0,totalstatistic!B56/86400,"")</f>
        <v>5.7701967592592593</v>
      </c>
      <c r="C58">
        <f>IF(totalstatistic!E56&lt;&gt;0,totalstatistic!E56,"")</f>
        <v>31</v>
      </c>
      <c r="D58" s="3">
        <f t="shared" si="8"/>
        <v>0.18613537933094385</v>
      </c>
      <c r="E58" s="4">
        <f t="shared" si="9"/>
        <v>0.18613537933094385</v>
      </c>
      <c r="F58">
        <f>IF(totalstatistic!F56&lt;&gt;0,totalstatistic!F56,"")</f>
        <v>81</v>
      </c>
      <c r="G58" s="3">
        <f t="shared" si="6"/>
        <v>7.1236997027892088E-2</v>
      </c>
      <c r="H58" s="9">
        <f t="shared" si="7"/>
        <v>6.9896515901023151E-2</v>
      </c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</row>
    <row r="59" spans="1:30" x14ac:dyDescent="0.45">
      <c r="A59" s="8">
        <v>45505</v>
      </c>
      <c r="B59" s="3" t="str">
        <f>IF(totalstatistic!B57&lt;&gt;0,totalstatistic!B57/86400,"")</f>
        <v/>
      </c>
      <c r="C59">
        <f>IF(totalstatistic!E57&lt;&gt;0,totalstatistic!E57,"")</f>
        <v>31</v>
      </c>
      <c r="D59" s="3" t="str">
        <f t="shared" si="8"/>
        <v/>
      </c>
      <c r="E59" s="4" t="str">
        <f t="shared" si="9"/>
        <v/>
      </c>
      <c r="F59" t="str">
        <f>IF(totalstatistic!F57&lt;&gt;0,totalstatistic!F57,"")</f>
        <v/>
      </c>
      <c r="G59" s="3" t="str">
        <f t="shared" si="6"/>
        <v/>
      </c>
      <c r="H59" s="9" t="str">
        <f t="shared" si="7"/>
        <v/>
      </c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</row>
    <row r="60" spans="1:30" x14ac:dyDescent="0.45">
      <c r="A60" s="8">
        <v>45536</v>
      </c>
      <c r="B60" s="3" t="str">
        <f>IF(totalstatistic!B58&lt;&gt;0,totalstatistic!B58/86400,"")</f>
        <v/>
      </c>
      <c r="C60">
        <f>IF(totalstatistic!E58&lt;&gt;0,totalstatistic!E58,"")</f>
        <v>30</v>
      </c>
      <c r="D60" s="3" t="str">
        <f t="shared" si="8"/>
        <v/>
      </c>
      <c r="E60" s="4" t="str">
        <f t="shared" si="9"/>
        <v/>
      </c>
      <c r="F60" t="str">
        <f>IF(totalstatistic!F58&lt;&gt;0,totalstatistic!F58,"")</f>
        <v/>
      </c>
      <c r="G60" s="3" t="str">
        <f t="shared" si="6"/>
        <v/>
      </c>
      <c r="H60" s="9" t="str">
        <f t="shared" si="7"/>
        <v/>
      </c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</row>
    <row r="61" spans="1:30" x14ac:dyDescent="0.45">
      <c r="A61" s="8">
        <v>45566</v>
      </c>
      <c r="B61" s="3" t="str">
        <f>IF(totalstatistic!B59&lt;&gt;0,totalstatistic!B59/86400,"")</f>
        <v/>
      </c>
      <c r="C61" t="str">
        <f>IF(totalstatistic!E59&lt;&gt;0,totalstatistic!E59,"")</f>
        <v/>
      </c>
      <c r="D61" s="3" t="str">
        <f t="shared" si="8"/>
        <v/>
      </c>
      <c r="E61" s="4" t="str">
        <f t="shared" si="9"/>
        <v/>
      </c>
      <c r="F61" t="str">
        <f>IF(totalstatistic!F59&lt;&gt;0,totalstatistic!F59,"")</f>
        <v/>
      </c>
      <c r="G61" s="3" t="str">
        <f t="shared" si="6"/>
        <v/>
      </c>
      <c r="H61" s="9" t="str">
        <f t="shared" si="7"/>
        <v/>
      </c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</row>
    <row r="62" spans="1:30" x14ac:dyDescent="0.45">
      <c r="A62" s="8">
        <v>45597</v>
      </c>
      <c r="B62" s="3" t="str">
        <f>IF(totalstatistic!B60&lt;&gt;0,totalstatistic!B60/86400,"")</f>
        <v/>
      </c>
      <c r="C62" t="str">
        <f>IF(totalstatistic!E60&lt;&gt;0,totalstatistic!E60,"")</f>
        <v/>
      </c>
      <c r="D62" s="3" t="str">
        <f t="shared" si="8"/>
        <v/>
      </c>
      <c r="E62" s="4" t="str">
        <f t="shared" si="9"/>
        <v/>
      </c>
      <c r="F62" t="str">
        <f>IF(totalstatistic!F60&lt;&gt;0,totalstatistic!F60,"")</f>
        <v/>
      </c>
      <c r="G62" s="3" t="str">
        <f t="shared" si="6"/>
        <v/>
      </c>
      <c r="H62" s="9" t="str">
        <f t="shared" si="7"/>
        <v/>
      </c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</row>
    <row r="63" spans="1:30" x14ac:dyDescent="0.45">
      <c r="A63" s="8">
        <v>45627</v>
      </c>
      <c r="B63" s="3" t="str">
        <f>IF(totalstatistic!B61&lt;&gt;0,totalstatistic!B61/86400,"")</f>
        <v/>
      </c>
      <c r="C63" t="str">
        <f>IF(totalstatistic!E61&lt;&gt;0,totalstatistic!E61,"")</f>
        <v/>
      </c>
      <c r="D63" s="3" t="str">
        <f t="shared" si="8"/>
        <v/>
      </c>
      <c r="E63" s="4" t="str">
        <f t="shared" si="9"/>
        <v/>
      </c>
      <c r="F63" t="str">
        <f>IF(totalstatistic!F61&lt;&gt;0,totalstatistic!F61,"")</f>
        <v/>
      </c>
      <c r="G63" s="3" t="str">
        <f t="shared" si="6"/>
        <v/>
      </c>
      <c r="H63" s="9" t="str">
        <f t="shared" si="7"/>
        <v/>
      </c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</row>
    <row r="64" spans="1:30" x14ac:dyDescent="0.45">
      <c r="A64" s="8">
        <v>45658</v>
      </c>
      <c r="B64" s="3" t="str">
        <f>IF(totalstatistic!B62&lt;&gt;0,totalstatistic!B62/86400,"")</f>
        <v/>
      </c>
      <c r="C64" t="str">
        <f>IF(totalstatistic!E62&lt;&gt;0,totalstatistic!E62,"")</f>
        <v/>
      </c>
      <c r="D64" s="3" t="str">
        <f t="shared" si="8"/>
        <v/>
      </c>
      <c r="E64" s="4" t="str">
        <f t="shared" si="9"/>
        <v/>
      </c>
      <c r="F64" t="str">
        <f>IF(totalstatistic!F62&lt;&gt;0,totalstatistic!F62,"")</f>
        <v/>
      </c>
      <c r="G64" s="3" t="str">
        <f t="shared" si="6"/>
        <v/>
      </c>
      <c r="H64" s="9" t="str">
        <f t="shared" si="7"/>
        <v/>
      </c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</row>
    <row r="65" spans="1:30" x14ac:dyDescent="0.45">
      <c r="A65" s="8">
        <v>45689</v>
      </c>
      <c r="B65" s="3" t="str">
        <f>IF(totalstatistic!B63&lt;&gt;0,totalstatistic!B63/86400,"")</f>
        <v/>
      </c>
      <c r="C65" t="str">
        <f>IF(totalstatistic!E63&lt;&gt;0,totalstatistic!E63,"")</f>
        <v/>
      </c>
      <c r="D65" s="3" t="str">
        <f t="shared" si="8"/>
        <v/>
      </c>
      <c r="E65" s="4" t="str">
        <f t="shared" si="9"/>
        <v/>
      </c>
      <c r="F65" t="str">
        <f>IF(totalstatistic!F63&lt;&gt;0,totalstatistic!F63,"")</f>
        <v/>
      </c>
      <c r="G65" s="3" t="str">
        <f t="shared" si="6"/>
        <v/>
      </c>
      <c r="H65" s="9" t="str">
        <f t="shared" si="7"/>
        <v/>
      </c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</row>
    <row r="66" spans="1:30" x14ac:dyDescent="0.45">
      <c r="A66" s="8">
        <v>45717</v>
      </c>
      <c r="B66" s="3" t="str">
        <f>IF(totalstatistic!B64&lt;&gt;0,totalstatistic!B64/86400,"")</f>
        <v/>
      </c>
      <c r="C66" t="str">
        <f>IF(totalstatistic!E64&lt;&gt;0,totalstatistic!E64,"")</f>
        <v/>
      </c>
      <c r="D66" s="3" t="str">
        <f t="shared" si="8"/>
        <v/>
      </c>
      <c r="E66" s="4" t="str">
        <f t="shared" si="9"/>
        <v/>
      </c>
      <c r="F66" t="str">
        <f>IF(totalstatistic!F64&lt;&gt;0,totalstatistic!F64,"")</f>
        <v/>
      </c>
      <c r="G66" s="3" t="str">
        <f t="shared" si="6"/>
        <v/>
      </c>
      <c r="H66" s="9" t="str">
        <f t="shared" si="7"/>
        <v/>
      </c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</row>
    <row r="67" spans="1:30" x14ac:dyDescent="0.45">
      <c r="A67" s="8">
        <v>45748</v>
      </c>
      <c r="B67" s="3" t="str">
        <f>IF(totalstatistic!B65&lt;&gt;0,totalstatistic!B65/86400,"")</f>
        <v/>
      </c>
      <c r="C67" t="str">
        <f>IF(totalstatistic!E65&lt;&gt;0,totalstatistic!E65,"")</f>
        <v/>
      </c>
      <c r="D67" s="3" t="str">
        <f t="shared" si="8"/>
        <v/>
      </c>
      <c r="E67" s="4" t="str">
        <f t="shared" si="9"/>
        <v/>
      </c>
      <c r="F67" t="str">
        <f>IF(totalstatistic!F65&lt;&gt;0,totalstatistic!F65,"")</f>
        <v/>
      </c>
      <c r="G67" s="3" t="str">
        <f t="shared" si="6"/>
        <v/>
      </c>
      <c r="H67" s="9" t="str">
        <f t="shared" si="7"/>
        <v/>
      </c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</row>
    <row r="68" spans="1:30" x14ac:dyDescent="0.45">
      <c r="A68" s="8">
        <v>45778</v>
      </c>
      <c r="B68" s="3" t="str">
        <f>IF(totalstatistic!B66&lt;&gt;0,totalstatistic!B66/86400,"")</f>
        <v/>
      </c>
      <c r="C68" t="str">
        <f>IF(totalstatistic!E66&lt;&gt;0,totalstatistic!E66,"")</f>
        <v/>
      </c>
      <c r="D68" s="3" t="str">
        <f t="shared" si="8"/>
        <v/>
      </c>
      <c r="E68" s="4" t="str">
        <f t="shared" si="9"/>
        <v/>
      </c>
      <c r="F68" t="str">
        <f>IF(totalstatistic!F66&lt;&gt;0,totalstatistic!F66,"")</f>
        <v/>
      </c>
      <c r="G68" s="3" t="str">
        <f t="shared" si="6"/>
        <v/>
      </c>
      <c r="H68" s="9" t="str">
        <f t="shared" si="7"/>
        <v/>
      </c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</row>
    <row r="69" spans="1:30" x14ac:dyDescent="0.45">
      <c r="A69" s="8">
        <v>45809</v>
      </c>
      <c r="B69" s="3" t="str">
        <f>IF(totalstatistic!B67&lt;&gt;0,totalstatistic!B67/86400,"")</f>
        <v/>
      </c>
      <c r="C69" t="str">
        <f>IF(totalstatistic!E67&lt;&gt;0,totalstatistic!E67,"")</f>
        <v/>
      </c>
      <c r="D69" s="3" t="str">
        <f t="shared" si="8"/>
        <v/>
      </c>
      <c r="E69" s="4" t="str">
        <f t="shared" si="9"/>
        <v/>
      </c>
      <c r="F69" t="str">
        <f>IF(totalstatistic!F67&lt;&gt;0,totalstatistic!F67,"")</f>
        <v/>
      </c>
      <c r="G69" s="3" t="str">
        <f t="shared" si="6"/>
        <v/>
      </c>
      <c r="H69" s="9" t="str">
        <f t="shared" si="7"/>
        <v/>
      </c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</row>
    <row r="70" spans="1:30" x14ac:dyDescent="0.45">
      <c r="A70" s="8">
        <v>45839</v>
      </c>
      <c r="B70" s="3" t="str">
        <f>IF(totalstatistic!B68&lt;&gt;0,totalstatistic!B68/86400,"")</f>
        <v/>
      </c>
      <c r="C70" t="str">
        <f>IF(totalstatistic!E68&lt;&gt;0,totalstatistic!E68,"")</f>
        <v/>
      </c>
      <c r="D70" s="3" t="str">
        <f t="shared" si="8"/>
        <v/>
      </c>
      <c r="E70" s="4" t="str">
        <f t="shared" si="9"/>
        <v/>
      </c>
      <c r="F70" t="str">
        <f>IF(totalstatistic!F68&lt;&gt;0,totalstatistic!F68,"")</f>
        <v/>
      </c>
      <c r="G70" s="3" t="str">
        <f t="shared" si="6"/>
        <v/>
      </c>
      <c r="H70" s="9" t="str">
        <f t="shared" si="7"/>
        <v/>
      </c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</row>
    <row r="71" spans="1:30" x14ac:dyDescent="0.45">
      <c r="A71" s="8">
        <v>45870</v>
      </c>
      <c r="B71" s="3" t="str">
        <f>IF(totalstatistic!B69&lt;&gt;0,totalstatistic!B69/86400,"")</f>
        <v/>
      </c>
      <c r="C71" t="str">
        <f>IF(totalstatistic!E69&lt;&gt;0,totalstatistic!E69,"")</f>
        <v/>
      </c>
      <c r="D71" s="3" t="str">
        <f t="shared" si="8"/>
        <v/>
      </c>
      <c r="E71" s="4" t="str">
        <f t="shared" si="9"/>
        <v/>
      </c>
      <c r="F71" t="str">
        <f>IF(totalstatistic!F69&lt;&gt;0,totalstatistic!F69,"")</f>
        <v/>
      </c>
      <c r="G71" s="3" t="str">
        <f t="shared" si="6"/>
        <v/>
      </c>
      <c r="H71" s="9" t="str">
        <f t="shared" si="7"/>
        <v/>
      </c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</row>
    <row r="72" spans="1:30" x14ac:dyDescent="0.45">
      <c r="A72" s="8">
        <v>45901</v>
      </c>
      <c r="B72" s="3" t="str">
        <f>IF(totalstatistic!B70&lt;&gt;0,totalstatistic!B70/86400,"")</f>
        <v/>
      </c>
      <c r="C72" t="str">
        <f>IF(totalstatistic!E70&lt;&gt;0,totalstatistic!E70,"")</f>
        <v/>
      </c>
      <c r="D72" s="3" t="str">
        <f t="shared" si="8"/>
        <v/>
      </c>
      <c r="E72" s="4" t="str">
        <f t="shared" si="9"/>
        <v/>
      </c>
      <c r="F72" t="str">
        <f>IF(totalstatistic!F70&lt;&gt;0,totalstatistic!F70,"")</f>
        <v/>
      </c>
      <c r="G72" s="3" t="str">
        <f t="shared" si="6"/>
        <v/>
      </c>
      <c r="H72" s="9" t="str">
        <f t="shared" si="7"/>
        <v/>
      </c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</row>
    <row r="73" spans="1:30" x14ac:dyDescent="0.45">
      <c r="A73" s="8">
        <v>45931</v>
      </c>
      <c r="B73" s="3" t="str">
        <f>IF(totalstatistic!B71&lt;&gt;0,totalstatistic!B71/86400,"")</f>
        <v/>
      </c>
      <c r="C73" t="str">
        <f>IF(totalstatistic!E71&lt;&gt;0,totalstatistic!E71,"")</f>
        <v/>
      </c>
      <c r="D73" s="3" t="str">
        <f t="shared" si="8"/>
        <v/>
      </c>
      <c r="E73" s="4" t="str">
        <f t="shared" si="9"/>
        <v/>
      </c>
      <c r="F73" t="str">
        <f>IF(totalstatistic!F71&lt;&gt;0,totalstatistic!F71,"")</f>
        <v/>
      </c>
      <c r="G73" s="3" t="str">
        <f t="shared" si="6"/>
        <v/>
      </c>
      <c r="H73" s="9" t="str">
        <f t="shared" si="7"/>
        <v/>
      </c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</row>
    <row r="74" spans="1:30" x14ac:dyDescent="0.45">
      <c r="A74" s="8">
        <v>45962</v>
      </c>
      <c r="B74" s="3" t="str">
        <f>IF(totalstatistic!B72&lt;&gt;0,totalstatistic!B72/86400,"")</f>
        <v/>
      </c>
      <c r="C74" t="str">
        <f>IF(totalstatistic!E72&lt;&gt;0,totalstatistic!E72,"")</f>
        <v/>
      </c>
      <c r="D74" s="3" t="str">
        <f t="shared" si="8"/>
        <v/>
      </c>
      <c r="E74" s="4" t="str">
        <f t="shared" si="9"/>
        <v/>
      </c>
      <c r="F74" t="str">
        <f>IF(totalstatistic!F72&lt;&gt;0,totalstatistic!F72,"")</f>
        <v/>
      </c>
      <c r="G74" s="3" t="str">
        <f t="shared" si="6"/>
        <v/>
      </c>
      <c r="H74" s="9" t="str">
        <f t="shared" si="7"/>
        <v/>
      </c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</row>
    <row r="75" spans="1:30" x14ac:dyDescent="0.45">
      <c r="A75" s="8">
        <v>45992</v>
      </c>
      <c r="B75" s="3" t="str">
        <f>IF(totalstatistic!B73&lt;&gt;0,totalstatistic!B73/86400,"")</f>
        <v/>
      </c>
      <c r="C75" t="str">
        <f>IF(totalstatistic!E73&lt;&gt;0,totalstatistic!E73,"")</f>
        <v/>
      </c>
      <c r="D75" s="3" t="str">
        <f t="shared" si="8"/>
        <v/>
      </c>
      <c r="E75" s="4" t="str">
        <f t="shared" si="9"/>
        <v/>
      </c>
      <c r="F75" t="str">
        <f>IF(totalstatistic!F73&lt;&gt;0,totalstatistic!F73,"")</f>
        <v/>
      </c>
      <c r="G75" s="3" t="str">
        <f t="shared" si="6"/>
        <v/>
      </c>
      <c r="H75" s="9" t="str">
        <f t="shared" si="7"/>
        <v/>
      </c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</row>
    <row r="76" spans="1:30" x14ac:dyDescent="0.45">
      <c r="A76" s="8">
        <v>46023</v>
      </c>
      <c r="B76" s="3" t="str">
        <f>IF(totalstatistic!B74&lt;&gt;0,totalstatistic!B74/86400,"")</f>
        <v/>
      </c>
      <c r="C76" t="str">
        <f>IF(totalstatistic!E74&lt;&gt;0,totalstatistic!E74,"")</f>
        <v/>
      </c>
      <c r="D76" s="3" t="str">
        <f t="shared" si="8"/>
        <v/>
      </c>
      <c r="E76" s="4" t="str">
        <f t="shared" si="9"/>
        <v/>
      </c>
      <c r="F76" t="str">
        <f>IF(totalstatistic!F74&lt;&gt;0,totalstatistic!F74,"")</f>
        <v/>
      </c>
      <c r="G76" s="3" t="str">
        <f t="shared" si="6"/>
        <v/>
      </c>
      <c r="H76" s="9" t="str">
        <f t="shared" si="7"/>
        <v/>
      </c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</row>
    <row r="77" spans="1:30" x14ac:dyDescent="0.45">
      <c r="A77" s="8">
        <v>46054</v>
      </c>
      <c r="B77" s="3" t="str">
        <f>IF(totalstatistic!B75&lt;&gt;0,totalstatistic!B75/86400,"")</f>
        <v/>
      </c>
      <c r="C77" t="str">
        <f>IF(totalstatistic!E75&lt;&gt;0,totalstatistic!E75,"")</f>
        <v/>
      </c>
      <c r="D77" s="3" t="str">
        <f t="shared" si="8"/>
        <v/>
      </c>
      <c r="E77" s="4" t="str">
        <f t="shared" si="9"/>
        <v/>
      </c>
      <c r="F77" t="str">
        <f>IF(totalstatistic!F75&lt;&gt;0,totalstatistic!F75,"")</f>
        <v/>
      </c>
      <c r="G77" s="3" t="str">
        <f t="shared" si="6"/>
        <v/>
      </c>
      <c r="H77" s="9" t="str">
        <f t="shared" si="7"/>
        <v/>
      </c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</row>
    <row r="78" spans="1:30" x14ac:dyDescent="0.45">
      <c r="A78" s="8">
        <v>46082</v>
      </c>
      <c r="B78" s="3" t="str">
        <f>IF(totalstatistic!B76&lt;&gt;0,totalstatistic!B76/86400,"")</f>
        <v/>
      </c>
      <c r="C78" t="str">
        <f>IF(totalstatistic!E76&lt;&gt;0,totalstatistic!E76,"")</f>
        <v/>
      </c>
      <c r="D78" s="3" t="str">
        <f t="shared" si="8"/>
        <v/>
      </c>
      <c r="E78" s="4" t="str">
        <f t="shared" si="9"/>
        <v/>
      </c>
      <c r="F78" t="str">
        <f>IF(totalstatistic!F76&lt;&gt;0,totalstatistic!F76,"")</f>
        <v/>
      </c>
      <c r="G78" s="3" t="str">
        <f t="shared" si="6"/>
        <v/>
      </c>
      <c r="H78" s="9" t="str">
        <f t="shared" si="7"/>
        <v/>
      </c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</row>
    <row r="79" spans="1:30" x14ac:dyDescent="0.45">
      <c r="A79" s="8">
        <v>46113</v>
      </c>
      <c r="B79" s="3" t="str">
        <f>IF(totalstatistic!B77&lt;&gt;0,totalstatistic!B77/86400,"")</f>
        <v/>
      </c>
      <c r="C79" t="str">
        <f>IF(totalstatistic!E77&lt;&gt;0,totalstatistic!E77,"")</f>
        <v/>
      </c>
      <c r="D79" s="3" t="str">
        <f t="shared" si="8"/>
        <v/>
      </c>
      <c r="E79" s="4" t="str">
        <f t="shared" si="9"/>
        <v/>
      </c>
      <c r="F79" t="str">
        <f>IF(totalstatistic!F77&lt;&gt;0,totalstatistic!F77,"")</f>
        <v/>
      </c>
      <c r="G79" s="3" t="str">
        <f t="shared" si="6"/>
        <v/>
      </c>
      <c r="H79" s="9" t="str">
        <f t="shared" si="7"/>
        <v/>
      </c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</row>
    <row r="80" spans="1:30" x14ac:dyDescent="0.45">
      <c r="A80" s="8">
        <v>46143</v>
      </c>
      <c r="B80" s="3" t="str">
        <f>IF(totalstatistic!B78&lt;&gt;0,totalstatistic!B78/86400,"")</f>
        <v/>
      </c>
      <c r="C80" t="str">
        <f>IF(totalstatistic!E78&lt;&gt;0,totalstatistic!E78,"")</f>
        <v/>
      </c>
      <c r="D80" s="3" t="str">
        <f t="shared" si="8"/>
        <v/>
      </c>
      <c r="E80" s="4" t="str">
        <f t="shared" si="9"/>
        <v/>
      </c>
      <c r="F80" t="str">
        <f>IF(totalstatistic!F78&lt;&gt;0,totalstatistic!F78,"")</f>
        <v/>
      </c>
      <c r="G80" s="3" t="str">
        <f t="shared" si="6"/>
        <v/>
      </c>
      <c r="H80" s="9" t="str">
        <f t="shared" si="7"/>
        <v/>
      </c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</row>
    <row r="81" spans="1:30" x14ac:dyDescent="0.45">
      <c r="A81" s="8">
        <v>46174</v>
      </c>
      <c r="B81" s="3" t="str">
        <f>IF(totalstatistic!B79&lt;&gt;0,totalstatistic!B79/86400,"")</f>
        <v/>
      </c>
      <c r="C81" t="str">
        <f>IF(totalstatistic!E79&lt;&gt;0,totalstatistic!E79,"")</f>
        <v/>
      </c>
      <c r="D81" s="3" t="str">
        <f t="shared" si="8"/>
        <v/>
      </c>
      <c r="E81" s="4" t="str">
        <f t="shared" si="9"/>
        <v/>
      </c>
      <c r="F81" t="str">
        <f>IF(totalstatistic!F79&lt;&gt;0,totalstatistic!F79,"")</f>
        <v/>
      </c>
      <c r="G81" s="3" t="str">
        <f t="shared" si="6"/>
        <v/>
      </c>
      <c r="H81" s="9" t="str">
        <f t="shared" si="7"/>
        <v/>
      </c>
      <c r="I81" s="15"/>
      <c r="J81" s="16" t="str" cm="1">
        <f t="array" ref="J81">"Blad1!E4:E"&amp;LARGE(IF(E4:E123&lt;&gt;"",ROW(E4:E123)),1)</f>
        <v>Blad1!E4:E58</v>
      </c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</row>
    <row r="82" spans="1:30" x14ac:dyDescent="0.45">
      <c r="A82" s="8">
        <v>46204</v>
      </c>
      <c r="B82" s="3" t="str">
        <f>IF(totalstatistic!B80&lt;&gt;0,totalstatistic!B80/86400,"")</f>
        <v/>
      </c>
      <c r="C82" t="str">
        <f>IF(totalstatistic!E80&lt;&gt;0,totalstatistic!E80,"")</f>
        <v/>
      </c>
      <c r="D82" s="3" t="str">
        <f t="shared" si="8"/>
        <v/>
      </c>
      <c r="E82" s="4" t="str">
        <f t="shared" si="9"/>
        <v/>
      </c>
      <c r="F82" t="str">
        <f>IF(totalstatistic!F80&lt;&gt;0,totalstatistic!F80,"")</f>
        <v/>
      </c>
      <c r="G82" s="3" t="str">
        <f t="shared" si="6"/>
        <v/>
      </c>
      <c r="H82" s="9" t="str">
        <f t="shared" si="7"/>
        <v/>
      </c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</row>
    <row r="83" spans="1:30" x14ac:dyDescent="0.45">
      <c r="A83" s="8">
        <v>46235</v>
      </c>
      <c r="B83" s="3" t="str">
        <f>IF(totalstatistic!B81&lt;&gt;0,totalstatistic!B81/86400,"")</f>
        <v/>
      </c>
      <c r="C83" t="str">
        <f>IF(totalstatistic!E81&lt;&gt;0,totalstatistic!E81,"")</f>
        <v/>
      </c>
      <c r="D83" s="3" t="str">
        <f t="shared" si="8"/>
        <v/>
      </c>
      <c r="E83" s="4" t="str">
        <f t="shared" si="9"/>
        <v/>
      </c>
      <c r="F83" t="str">
        <f>IF(totalstatistic!F81&lt;&gt;0,totalstatistic!F81,"")</f>
        <v/>
      </c>
      <c r="G83" s="3" t="str">
        <f t="shared" si="6"/>
        <v/>
      </c>
      <c r="H83" s="9" t="str">
        <f t="shared" si="7"/>
        <v/>
      </c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</row>
    <row r="84" spans="1:30" x14ac:dyDescent="0.45">
      <c r="A84" s="8">
        <v>46266</v>
      </c>
      <c r="B84" s="3" t="str">
        <f>IF(totalstatistic!B82&lt;&gt;0,totalstatistic!B82/86400,"")</f>
        <v/>
      </c>
      <c r="C84" t="str">
        <f>IF(totalstatistic!E82&lt;&gt;0,totalstatistic!E82,"")</f>
        <v/>
      </c>
      <c r="D84" s="3" t="str">
        <f t="shared" si="8"/>
        <v/>
      </c>
      <c r="E84" s="4" t="str">
        <f t="shared" si="9"/>
        <v/>
      </c>
      <c r="F84" t="str">
        <f>IF(totalstatistic!F82&lt;&gt;0,totalstatistic!F82,"")</f>
        <v/>
      </c>
      <c r="G84" s="3" t="str">
        <f t="shared" si="6"/>
        <v/>
      </c>
      <c r="H84" s="9" t="str">
        <f t="shared" si="7"/>
        <v/>
      </c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</row>
    <row r="85" spans="1:30" x14ac:dyDescent="0.45">
      <c r="A85" s="8">
        <v>46296</v>
      </c>
      <c r="B85" s="3" t="str">
        <f>IF(totalstatistic!B83&lt;&gt;0,totalstatistic!B83/86400,"")</f>
        <v/>
      </c>
      <c r="C85" t="str">
        <f>IF(totalstatistic!E83&lt;&gt;0,totalstatistic!E83,"")</f>
        <v/>
      </c>
      <c r="D85" s="3" t="str">
        <f t="shared" si="8"/>
        <v/>
      </c>
      <c r="E85" s="4" t="str">
        <f t="shared" si="9"/>
        <v/>
      </c>
      <c r="F85" t="str">
        <f>IF(totalstatistic!F83&lt;&gt;0,totalstatistic!F83,"")</f>
        <v/>
      </c>
      <c r="G85" s="3" t="str">
        <f t="shared" si="6"/>
        <v/>
      </c>
      <c r="H85" s="9" t="str">
        <f t="shared" si="7"/>
        <v/>
      </c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</row>
    <row r="86" spans="1:30" x14ac:dyDescent="0.45">
      <c r="A86" s="8">
        <v>46327</v>
      </c>
      <c r="B86" s="3" t="str">
        <f>IF(totalstatistic!B84&lt;&gt;0,totalstatistic!B84/86400,"")</f>
        <v/>
      </c>
      <c r="C86" t="str">
        <f>IF(totalstatistic!E84&lt;&gt;0,totalstatistic!E84,"")</f>
        <v/>
      </c>
      <c r="D86" s="3" t="str">
        <f t="shared" si="8"/>
        <v/>
      </c>
      <c r="E86" s="4" t="str">
        <f t="shared" si="9"/>
        <v/>
      </c>
      <c r="F86" t="str">
        <f>IF(totalstatistic!F84&lt;&gt;0,totalstatistic!F84,"")</f>
        <v/>
      </c>
      <c r="G86" s="3" t="str">
        <f t="shared" si="6"/>
        <v/>
      </c>
      <c r="H86" s="9" t="str">
        <f t="shared" si="7"/>
        <v/>
      </c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</row>
    <row r="87" spans="1:30" x14ac:dyDescent="0.45">
      <c r="A87" s="8">
        <v>46357</v>
      </c>
      <c r="B87" s="3" t="str">
        <f>IF(totalstatistic!B85&lt;&gt;0,totalstatistic!B85/86400,"")</f>
        <v/>
      </c>
      <c r="C87" t="str">
        <f>IF(totalstatistic!E85&lt;&gt;0,totalstatistic!E85,"")</f>
        <v/>
      </c>
      <c r="D87" s="3" t="str">
        <f t="shared" si="8"/>
        <v/>
      </c>
      <c r="E87" s="4" t="str">
        <f t="shared" si="9"/>
        <v/>
      </c>
      <c r="F87" t="str">
        <f>IF(totalstatistic!F85&lt;&gt;0,totalstatistic!F85,"")</f>
        <v/>
      </c>
      <c r="G87" s="3" t="str">
        <f t="shared" si="6"/>
        <v/>
      </c>
      <c r="H87" s="9" t="str">
        <f t="shared" si="7"/>
        <v/>
      </c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</row>
    <row r="88" spans="1:30" x14ac:dyDescent="0.45">
      <c r="A88" s="8">
        <v>46388</v>
      </c>
      <c r="B88" s="3" t="str">
        <f>IF(totalstatistic!B86&lt;&gt;0,totalstatistic!B86/86400,"")</f>
        <v/>
      </c>
      <c r="C88" t="str">
        <f>IF(totalstatistic!E86&lt;&gt;0,totalstatistic!E86,"")</f>
        <v/>
      </c>
      <c r="D88" s="3" t="str">
        <f t="shared" si="8"/>
        <v/>
      </c>
      <c r="E88" s="4" t="str">
        <f t="shared" si="9"/>
        <v/>
      </c>
      <c r="F88" t="str">
        <f>IF(totalstatistic!F86&lt;&gt;0,totalstatistic!F86,"")</f>
        <v/>
      </c>
      <c r="G88" s="3" t="str">
        <f t="shared" si="6"/>
        <v/>
      </c>
      <c r="H88" s="9" t="str">
        <f t="shared" si="7"/>
        <v/>
      </c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</row>
    <row r="89" spans="1:30" x14ac:dyDescent="0.45">
      <c r="A89" s="8">
        <v>46419</v>
      </c>
      <c r="B89" s="3" t="str">
        <f>IF(totalstatistic!B87&lt;&gt;0,totalstatistic!B87/86400,"")</f>
        <v/>
      </c>
      <c r="C89" t="str">
        <f>IF(totalstatistic!E87&lt;&gt;0,totalstatistic!E87,"")</f>
        <v/>
      </c>
      <c r="D89" s="3" t="str">
        <f t="shared" si="8"/>
        <v/>
      </c>
      <c r="E89" s="4" t="str">
        <f t="shared" si="9"/>
        <v/>
      </c>
      <c r="F89" t="str">
        <f>IF(totalstatistic!F87&lt;&gt;0,totalstatistic!F87,"")</f>
        <v/>
      </c>
      <c r="G89" s="3" t="str">
        <f t="shared" si="6"/>
        <v/>
      </c>
      <c r="H89" s="9" t="str">
        <f t="shared" si="7"/>
        <v/>
      </c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</row>
    <row r="90" spans="1:30" x14ac:dyDescent="0.45">
      <c r="A90" s="8">
        <v>46447</v>
      </c>
      <c r="B90" s="3" t="str">
        <f>IF(totalstatistic!B88&lt;&gt;0,totalstatistic!B88/86400,"")</f>
        <v/>
      </c>
      <c r="C90" t="str">
        <f>IF(totalstatistic!E88&lt;&gt;0,totalstatistic!E88,"")</f>
        <v/>
      </c>
      <c r="D90" s="3" t="str">
        <f t="shared" si="8"/>
        <v/>
      </c>
      <c r="E90" s="4" t="str">
        <f t="shared" si="9"/>
        <v/>
      </c>
      <c r="F90" t="str">
        <f>IF(totalstatistic!F88&lt;&gt;0,totalstatistic!F88,"")</f>
        <v/>
      </c>
      <c r="G90" s="3" t="str">
        <f t="shared" si="6"/>
        <v/>
      </c>
      <c r="H90" s="9" t="str">
        <f t="shared" si="7"/>
        <v/>
      </c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</row>
    <row r="91" spans="1:30" x14ac:dyDescent="0.45">
      <c r="A91" s="8">
        <v>46478</v>
      </c>
      <c r="B91" s="3" t="str">
        <f>IF(totalstatistic!B89&lt;&gt;0,totalstatistic!B89/86400,"")</f>
        <v/>
      </c>
      <c r="C91" t="str">
        <f>IF(totalstatistic!E89&lt;&gt;0,totalstatistic!E89,"")</f>
        <v/>
      </c>
      <c r="D91" s="3" t="str">
        <f t="shared" si="8"/>
        <v/>
      </c>
      <c r="E91" s="4" t="str">
        <f t="shared" si="9"/>
        <v/>
      </c>
      <c r="F91" t="str">
        <f>IF(totalstatistic!F89&lt;&gt;0,totalstatistic!F89,"")</f>
        <v/>
      </c>
      <c r="G91" s="3" t="str">
        <f t="shared" si="6"/>
        <v/>
      </c>
      <c r="H91" s="9" t="str">
        <f t="shared" si="7"/>
        <v/>
      </c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</row>
    <row r="92" spans="1:30" x14ac:dyDescent="0.45">
      <c r="A92" s="8">
        <v>46508</v>
      </c>
      <c r="B92" s="3" t="str">
        <f>IF(totalstatistic!B90&lt;&gt;0,totalstatistic!B90/86400,"")</f>
        <v/>
      </c>
      <c r="C92" t="str">
        <f>IF(totalstatistic!E90&lt;&gt;0,totalstatistic!E90,"")</f>
        <v/>
      </c>
      <c r="D92" s="3" t="str">
        <f t="shared" si="8"/>
        <v/>
      </c>
      <c r="E92" s="4" t="str">
        <f t="shared" si="9"/>
        <v/>
      </c>
      <c r="F92" t="str">
        <f>IF(totalstatistic!F90&lt;&gt;0,totalstatistic!F90,"")</f>
        <v/>
      </c>
      <c r="G92" s="3" t="str">
        <f t="shared" si="6"/>
        <v/>
      </c>
      <c r="H92" s="9" t="str">
        <f t="shared" si="7"/>
        <v/>
      </c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</row>
    <row r="93" spans="1:30" x14ac:dyDescent="0.45">
      <c r="A93" s="8">
        <v>46539</v>
      </c>
      <c r="B93" s="3" t="str">
        <f>IF(totalstatistic!B91&lt;&gt;0,totalstatistic!B91/86400,"")</f>
        <v/>
      </c>
      <c r="C93" t="str">
        <f>IF(totalstatistic!E91&lt;&gt;0,totalstatistic!E91,"")</f>
        <v/>
      </c>
      <c r="D93" s="3" t="str">
        <f t="shared" si="8"/>
        <v/>
      </c>
      <c r="E93" s="4" t="str">
        <f t="shared" si="9"/>
        <v/>
      </c>
      <c r="F93" t="str">
        <f>IF(totalstatistic!F91&lt;&gt;0,totalstatistic!F91,"")</f>
        <v/>
      </c>
      <c r="G93" s="3" t="str">
        <f t="shared" si="6"/>
        <v/>
      </c>
      <c r="H93" s="9" t="str">
        <f t="shared" si="7"/>
        <v/>
      </c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</row>
    <row r="94" spans="1:30" x14ac:dyDescent="0.45">
      <c r="A94" s="8">
        <v>46569</v>
      </c>
      <c r="B94" s="3" t="str">
        <f>IF(totalstatistic!B92&lt;&gt;0,totalstatistic!B92/86400,"")</f>
        <v/>
      </c>
      <c r="C94" t="str">
        <f>IF(totalstatistic!E92&lt;&gt;0,totalstatistic!E92,"")</f>
        <v/>
      </c>
      <c r="D94" s="3" t="str">
        <f t="shared" si="8"/>
        <v/>
      </c>
      <c r="E94" s="4" t="str">
        <f t="shared" si="9"/>
        <v/>
      </c>
      <c r="F94" t="str">
        <f>IF(totalstatistic!F92&lt;&gt;0,totalstatistic!F92,"")</f>
        <v/>
      </c>
      <c r="G94" s="3" t="str">
        <f t="shared" si="6"/>
        <v/>
      </c>
      <c r="H94" s="9" t="str">
        <f t="shared" si="7"/>
        <v/>
      </c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</row>
    <row r="95" spans="1:30" x14ac:dyDescent="0.45">
      <c r="A95" s="8">
        <v>46600</v>
      </c>
      <c r="B95" s="3" t="str">
        <f>IF(totalstatistic!B93&lt;&gt;0,totalstatistic!B93/86400,"")</f>
        <v/>
      </c>
      <c r="C95" t="str">
        <f>IF(totalstatistic!E93&lt;&gt;0,totalstatistic!E93,"")</f>
        <v/>
      </c>
      <c r="D95" s="3" t="str">
        <f t="shared" si="8"/>
        <v/>
      </c>
      <c r="E95" s="4" t="str">
        <f t="shared" si="9"/>
        <v/>
      </c>
      <c r="F95" t="str">
        <f>IF(totalstatistic!F93&lt;&gt;0,totalstatistic!F93,"")</f>
        <v/>
      </c>
      <c r="G95" s="3" t="str">
        <f t="shared" si="6"/>
        <v/>
      </c>
      <c r="H95" s="9" t="str">
        <f t="shared" si="7"/>
        <v/>
      </c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</row>
    <row r="96" spans="1:30" x14ac:dyDescent="0.45">
      <c r="A96" s="8">
        <v>46631</v>
      </c>
      <c r="B96" s="3" t="str">
        <f>IF(totalstatistic!B94&lt;&gt;0,totalstatistic!B94/86400,"")</f>
        <v/>
      </c>
      <c r="C96" t="str">
        <f>IF(totalstatistic!E94&lt;&gt;0,totalstatistic!E94,"")</f>
        <v/>
      </c>
      <c r="D96" s="3" t="str">
        <f t="shared" si="8"/>
        <v/>
      </c>
      <c r="E96" s="4" t="str">
        <f t="shared" si="9"/>
        <v/>
      </c>
      <c r="F96" t="str">
        <f>IF(totalstatistic!F94&lt;&gt;0,totalstatistic!F94,"")</f>
        <v/>
      </c>
      <c r="G96" s="3" t="str">
        <f t="shared" si="6"/>
        <v/>
      </c>
      <c r="H96" s="9" t="str">
        <f t="shared" si="7"/>
        <v/>
      </c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</row>
    <row r="97" spans="1:30" x14ac:dyDescent="0.45">
      <c r="A97" s="8">
        <v>46661</v>
      </c>
      <c r="B97" s="3" t="str">
        <f>IF(totalstatistic!B95&lt;&gt;0,totalstatistic!B95/86400,"")</f>
        <v/>
      </c>
      <c r="C97" t="str">
        <f>IF(totalstatistic!E95&lt;&gt;0,totalstatistic!E95,"")</f>
        <v/>
      </c>
      <c r="D97" s="3" t="str">
        <f t="shared" si="8"/>
        <v/>
      </c>
      <c r="E97" s="4" t="str">
        <f t="shared" si="9"/>
        <v/>
      </c>
      <c r="F97" t="str">
        <f>IF(totalstatistic!F95&lt;&gt;0,totalstatistic!F95,"")</f>
        <v/>
      </c>
      <c r="G97" s="3" t="str">
        <f t="shared" si="6"/>
        <v/>
      </c>
      <c r="H97" s="9" t="str">
        <f t="shared" si="7"/>
        <v/>
      </c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</row>
    <row r="98" spans="1:30" x14ac:dyDescent="0.45">
      <c r="A98" s="8">
        <v>46692</v>
      </c>
      <c r="B98" s="3" t="str">
        <f>IF(totalstatistic!B96&lt;&gt;0,totalstatistic!B96/86400,"")</f>
        <v/>
      </c>
      <c r="C98" t="str">
        <f>IF(totalstatistic!E96&lt;&gt;0,totalstatistic!E96,"")</f>
        <v/>
      </c>
      <c r="D98" s="3" t="str">
        <f t="shared" si="8"/>
        <v/>
      </c>
      <c r="E98" s="4" t="str">
        <f t="shared" si="9"/>
        <v/>
      </c>
      <c r="F98" t="str">
        <f>IF(totalstatistic!F96&lt;&gt;0,totalstatistic!F96,"")</f>
        <v/>
      </c>
      <c r="G98" s="3" t="str">
        <f t="shared" si="6"/>
        <v/>
      </c>
      <c r="H98" s="9" t="str">
        <f t="shared" si="7"/>
        <v/>
      </c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</row>
    <row r="99" spans="1:30" x14ac:dyDescent="0.45">
      <c r="A99" s="8">
        <v>46722</v>
      </c>
      <c r="B99" s="3" t="str">
        <f>IF(totalstatistic!B97&lt;&gt;0,totalstatistic!B97/86400,"")</f>
        <v/>
      </c>
      <c r="C99" t="str">
        <f>IF(totalstatistic!E97&lt;&gt;0,totalstatistic!E97,"")</f>
        <v/>
      </c>
      <c r="D99" s="3" t="str">
        <f t="shared" si="8"/>
        <v/>
      </c>
      <c r="E99" s="4" t="str">
        <f t="shared" si="9"/>
        <v/>
      </c>
      <c r="F99" t="str">
        <f>IF(totalstatistic!F97&lt;&gt;0,totalstatistic!F97,"")</f>
        <v/>
      </c>
      <c r="G99" s="3" t="str">
        <f t="shared" si="6"/>
        <v/>
      </c>
      <c r="H99" s="9" t="str">
        <f t="shared" si="7"/>
        <v/>
      </c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</row>
    <row r="100" spans="1:30" x14ac:dyDescent="0.45">
      <c r="A100" s="8">
        <v>46753</v>
      </c>
      <c r="B100" s="3" t="str">
        <f>IF(totalstatistic!B98&lt;&gt;0,totalstatistic!B98/86400,"")</f>
        <v/>
      </c>
      <c r="C100" t="str">
        <f>IF(totalstatistic!E98&lt;&gt;0,totalstatistic!E98,"")</f>
        <v/>
      </c>
      <c r="D100" s="3" t="str">
        <f t="shared" si="8"/>
        <v/>
      </c>
      <c r="E100" s="4" t="str">
        <f t="shared" si="9"/>
        <v/>
      </c>
      <c r="F100" t="str">
        <f>IF(totalstatistic!F98&lt;&gt;0,totalstatistic!F98,"")</f>
        <v/>
      </c>
      <c r="G100" s="3" t="str">
        <f t="shared" si="6"/>
        <v/>
      </c>
      <c r="H100" s="9" t="str">
        <f t="shared" si="7"/>
        <v/>
      </c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</row>
    <row r="101" spans="1:30" x14ac:dyDescent="0.45">
      <c r="A101" s="8">
        <v>46784</v>
      </c>
      <c r="B101" s="3" t="str">
        <f>IF(totalstatistic!B99&lt;&gt;0,totalstatistic!B99/86400,"")</f>
        <v/>
      </c>
      <c r="C101" t="str">
        <f>IF(totalstatistic!E99&lt;&gt;0,totalstatistic!E99,"")</f>
        <v/>
      </c>
      <c r="D101" s="3" t="str">
        <f t="shared" si="8"/>
        <v/>
      </c>
      <c r="E101" s="4" t="str">
        <f t="shared" si="9"/>
        <v/>
      </c>
      <c r="F101" t="str">
        <f>IF(totalstatistic!F99&lt;&gt;0,totalstatistic!F99,"")</f>
        <v/>
      </c>
      <c r="G101" s="3" t="str">
        <f t="shared" si="6"/>
        <v/>
      </c>
      <c r="H101" s="9" t="str">
        <f t="shared" si="7"/>
        <v/>
      </c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</row>
    <row r="102" spans="1:30" x14ac:dyDescent="0.45">
      <c r="A102" s="8">
        <v>46813</v>
      </c>
      <c r="B102" s="3" t="str">
        <f>IF(totalstatistic!B100&lt;&gt;0,totalstatistic!B100/86400,"")</f>
        <v/>
      </c>
      <c r="C102" t="str">
        <f>IF(totalstatistic!E100&lt;&gt;0,totalstatistic!E100,"")</f>
        <v/>
      </c>
      <c r="D102" s="3" t="str">
        <f t="shared" si="8"/>
        <v/>
      </c>
      <c r="E102" s="4" t="str">
        <f t="shared" si="9"/>
        <v/>
      </c>
      <c r="F102" t="str">
        <f>IF(totalstatistic!F100&lt;&gt;0,totalstatistic!F100,"")</f>
        <v/>
      </c>
      <c r="G102" s="3" t="str">
        <f t="shared" si="6"/>
        <v/>
      </c>
      <c r="H102" s="9" t="str">
        <f t="shared" si="7"/>
        <v/>
      </c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</row>
    <row r="103" spans="1:30" x14ac:dyDescent="0.45">
      <c r="A103" s="8">
        <v>46844</v>
      </c>
      <c r="B103" s="3" t="str">
        <f>IF(totalstatistic!B101&lt;&gt;0,totalstatistic!B101/86400,"")</f>
        <v/>
      </c>
      <c r="C103" t="str">
        <f>IF(totalstatistic!E101&lt;&gt;0,totalstatistic!E101,"")</f>
        <v/>
      </c>
      <c r="D103" s="3" t="str">
        <f t="shared" si="8"/>
        <v/>
      </c>
      <c r="E103" s="4" t="str">
        <f t="shared" si="9"/>
        <v/>
      </c>
      <c r="F103" t="str">
        <f>IF(totalstatistic!F101&lt;&gt;0,totalstatistic!F101,"")</f>
        <v/>
      </c>
      <c r="G103" s="3" t="str">
        <f t="shared" si="6"/>
        <v/>
      </c>
      <c r="H103" s="9" t="str">
        <f t="shared" si="7"/>
        <v/>
      </c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</row>
    <row r="104" spans="1:30" x14ac:dyDescent="0.45">
      <c r="A104" s="8">
        <v>46874</v>
      </c>
      <c r="B104" s="3" t="str">
        <f>IF(totalstatistic!B102&lt;&gt;0,totalstatistic!B102/86400,"")</f>
        <v/>
      </c>
      <c r="C104" t="str">
        <f>IF(totalstatistic!E102&lt;&gt;0,totalstatistic!E102,"")</f>
        <v/>
      </c>
      <c r="D104" s="3" t="str">
        <f t="shared" si="8"/>
        <v/>
      </c>
      <c r="E104" s="4" t="str">
        <f t="shared" si="9"/>
        <v/>
      </c>
      <c r="F104" t="str">
        <f>IF(totalstatistic!F102&lt;&gt;0,totalstatistic!F102,"")</f>
        <v/>
      </c>
      <c r="G104" s="3" t="str">
        <f t="shared" si="6"/>
        <v/>
      </c>
      <c r="H104" s="9" t="str">
        <f t="shared" si="7"/>
        <v/>
      </c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</row>
    <row r="105" spans="1:30" x14ac:dyDescent="0.45">
      <c r="A105" s="8">
        <v>46905</v>
      </c>
      <c r="B105" s="3" t="str">
        <f>IF(totalstatistic!B103&lt;&gt;0,totalstatistic!B103/86400,"")</f>
        <v/>
      </c>
      <c r="C105" t="str">
        <f>IF(totalstatistic!E103&lt;&gt;0,totalstatistic!E103,"")</f>
        <v/>
      </c>
      <c r="D105" s="3" t="str">
        <f t="shared" ref="D105:D123" si="10">IFERROR(B105/C105,"")</f>
        <v/>
      </c>
      <c r="E105" s="4" t="str">
        <f t="shared" ref="E105:E123" si="11">D105</f>
        <v/>
      </c>
      <c r="F105" t="str">
        <f>IF(totalstatistic!F103&lt;&gt;0,totalstatistic!F103,"")</f>
        <v/>
      </c>
      <c r="G105" s="3" t="str">
        <f t="shared" ref="G105:G123" si="12">IFERROR(B105/F105,"")</f>
        <v/>
      </c>
      <c r="H105" s="9" t="str">
        <f t="shared" ref="H105:H123" si="13">IFERROR(G105/C105*(365/12),"")</f>
        <v/>
      </c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</row>
    <row r="106" spans="1:30" x14ac:dyDescent="0.45">
      <c r="A106" s="8">
        <v>46935</v>
      </c>
      <c r="B106" s="3" t="str">
        <f>IF(totalstatistic!B104&lt;&gt;0,totalstatistic!B104/86400,"")</f>
        <v/>
      </c>
      <c r="C106" t="str">
        <f>IF(totalstatistic!E104&lt;&gt;0,totalstatistic!E104,"")</f>
        <v/>
      </c>
      <c r="D106" s="3" t="str">
        <f t="shared" si="10"/>
        <v/>
      </c>
      <c r="E106" s="4" t="str">
        <f t="shared" si="11"/>
        <v/>
      </c>
      <c r="F106" t="str">
        <f>IF(totalstatistic!F104&lt;&gt;0,totalstatistic!F104,"")</f>
        <v/>
      </c>
      <c r="G106" s="3" t="str">
        <f t="shared" si="12"/>
        <v/>
      </c>
      <c r="H106" s="9" t="str">
        <f t="shared" si="13"/>
        <v/>
      </c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</row>
    <row r="107" spans="1:30" x14ac:dyDescent="0.45">
      <c r="A107" s="8">
        <v>46966</v>
      </c>
      <c r="B107" s="3" t="str">
        <f>IF(totalstatistic!B105&lt;&gt;0,totalstatistic!B105/86400,"")</f>
        <v/>
      </c>
      <c r="C107" t="str">
        <f>IF(totalstatistic!E105&lt;&gt;0,totalstatistic!E105,"")</f>
        <v/>
      </c>
      <c r="D107" s="3" t="str">
        <f t="shared" si="10"/>
        <v/>
      </c>
      <c r="E107" s="4" t="str">
        <f t="shared" si="11"/>
        <v/>
      </c>
      <c r="F107" t="str">
        <f>IF(totalstatistic!F105&lt;&gt;0,totalstatistic!F105,"")</f>
        <v/>
      </c>
      <c r="G107" s="3" t="str">
        <f t="shared" si="12"/>
        <v/>
      </c>
      <c r="H107" s="9" t="str">
        <f t="shared" si="13"/>
        <v/>
      </c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</row>
    <row r="108" spans="1:30" x14ac:dyDescent="0.45">
      <c r="A108" s="8">
        <v>46997</v>
      </c>
      <c r="B108" s="3" t="str">
        <f>IF(totalstatistic!B106&lt;&gt;0,totalstatistic!B106/86400,"")</f>
        <v/>
      </c>
      <c r="C108" t="str">
        <f>IF(totalstatistic!E106&lt;&gt;0,totalstatistic!E106,"")</f>
        <v/>
      </c>
      <c r="D108" s="3" t="str">
        <f t="shared" si="10"/>
        <v/>
      </c>
      <c r="E108" s="4" t="str">
        <f t="shared" si="11"/>
        <v/>
      </c>
      <c r="F108" t="str">
        <f>IF(totalstatistic!F106&lt;&gt;0,totalstatistic!F106,"")</f>
        <v/>
      </c>
      <c r="G108" s="3" t="str">
        <f t="shared" si="12"/>
        <v/>
      </c>
      <c r="H108" s="9" t="str">
        <f t="shared" si="13"/>
        <v/>
      </c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</row>
    <row r="109" spans="1:30" x14ac:dyDescent="0.45">
      <c r="A109" s="8">
        <v>47027</v>
      </c>
      <c r="B109" s="3" t="str">
        <f>IF(totalstatistic!B107&lt;&gt;0,totalstatistic!B107/86400,"")</f>
        <v/>
      </c>
      <c r="C109" t="str">
        <f>IF(totalstatistic!E107&lt;&gt;0,totalstatistic!E107,"")</f>
        <v/>
      </c>
      <c r="D109" s="3" t="str">
        <f t="shared" si="10"/>
        <v/>
      </c>
      <c r="E109" s="4" t="str">
        <f t="shared" si="11"/>
        <v/>
      </c>
      <c r="F109" t="str">
        <f>IF(totalstatistic!F107&lt;&gt;0,totalstatistic!F107,"")</f>
        <v/>
      </c>
      <c r="G109" s="3" t="str">
        <f t="shared" si="12"/>
        <v/>
      </c>
      <c r="H109" s="9" t="str">
        <f t="shared" si="13"/>
        <v/>
      </c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</row>
    <row r="110" spans="1:30" x14ac:dyDescent="0.45">
      <c r="A110" s="8">
        <v>47058</v>
      </c>
      <c r="B110" s="3" t="str">
        <f>IF(totalstatistic!B108&lt;&gt;0,totalstatistic!B108/86400,"")</f>
        <v/>
      </c>
      <c r="C110" t="str">
        <f>IF(totalstatistic!E108&lt;&gt;0,totalstatistic!E108,"")</f>
        <v/>
      </c>
      <c r="D110" s="3" t="str">
        <f t="shared" si="10"/>
        <v/>
      </c>
      <c r="E110" s="4" t="str">
        <f t="shared" si="11"/>
        <v/>
      </c>
      <c r="F110" t="str">
        <f>IF(totalstatistic!F108&lt;&gt;0,totalstatistic!F108,"")</f>
        <v/>
      </c>
      <c r="G110" s="3" t="str">
        <f t="shared" si="12"/>
        <v/>
      </c>
      <c r="H110" s="9" t="str">
        <f t="shared" si="13"/>
        <v/>
      </c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</row>
    <row r="111" spans="1:30" x14ac:dyDescent="0.45">
      <c r="A111" s="8">
        <v>47088</v>
      </c>
      <c r="B111" s="3" t="str">
        <f>IF(totalstatistic!B109&lt;&gt;0,totalstatistic!B109/86400,"")</f>
        <v/>
      </c>
      <c r="C111" t="str">
        <f>IF(totalstatistic!E109&lt;&gt;0,totalstatistic!E109,"")</f>
        <v/>
      </c>
      <c r="D111" s="3" t="str">
        <f t="shared" si="10"/>
        <v/>
      </c>
      <c r="E111" s="4" t="str">
        <f t="shared" si="11"/>
        <v/>
      </c>
      <c r="F111" t="str">
        <f>IF(totalstatistic!F109&lt;&gt;0,totalstatistic!F109,"")</f>
        <v/>
      </c>
      <c r="G111" s="3" t="str">
        <f t="shared" si="12"/>
        <v/>
      </c>
      <c r="H111" s="9" t="str">
        <f t="shared" si="13"/>
        <v/>
      </c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</row>
    <row r="112" spans="1:30" x14ac:dyDescent="0.45">
      <c r="A112" s="8">
        <v>47119</v>
      </c>
      <c r="B112" s="3" t="str">
        <f>IF(totalstatistic!B110&lt;&gt;0,totalstatistic!B110/86400,"")</f>
        <v/>
      </c>
      <c r="C112" t="str">
        <f>IF(totalstatistic!E110&lt;&gt;0,totalstatistic!E110,"")</f>
        <v/>
      </c>
      <c r="D112" s="3" t="str">
        <f t="shared" si="10"/>
        <v/>
      </c>
      <c r="E112" s="4" t="str">
        <f t="shared" si="11"/>
        <v/>
      </c>
      <c r="F112" t="str">
        <f>IF(totalstatistic!F110&lt;&gt;0,totalstatistic!F110,"")</f>
        <v/>
      </c>
      <c r="G112" s="3" t="str">
        <f t="shared" si="12"/>
        <v/>
      </c>
      <c r="H112" s="9" t="str">
        <f t="shared" si="13"/>
        <v/>
      </c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</row>
    <row r="113" spans="1:30" x14ac:dyDescent="0.45">
      <c r="A113" s="8">
        <v>47150</v>
      </c>
      <c r="B113" s="3" t="str">
        <f>IF(totalstatistic!B111&lt;&gt;0,totalstatistic!B111/86400,"")</f>
        <v/>
      </c>
      <c r="C113" t="str">
        <f>IF(totalstatistic!E111&lt;&gt;0,totalstatistic!E111,"")</f>
        <v/>
      </c>
      <c r="D113" s="3" t="str">
        <f t="shared" si="10"/>
        <v/>
      </c>
      <c r="E113" s="4" t="str">
        <f t="shared" si="11"/>
        <v/>
      </c>
      <c r="F113" t="str">
        <f>IF(totalstatistic!F111&lt;&gt;0,totalstatistic!F111,"")</f>
        <v/>
      </c>
      <c r="G113" s="3" t="str">
        <f t="shared" si="12"/>
        <v/>
      </c>
      <c r="H113" s="9" t="str">
        <f t="shared" si="13"/>
        <v/>
      </c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</row>
    <row r="114" spans="1:30" x14ac:dyDescent="0.45">
      <c r="A114" s="8">
        <v>47178</v>
      </c>
      <c r="B114" s="3" t="str">
        <f>IF(totalstatistic!B112&lt;&gt;0,totalstatistic!B112/86400,"")</f>
        <v/>
      </c>
      <c r="C114" t="str">
        <f>IF(totalstatistic!E112&lt;&gt;0,totalstatistic!E112,"")</f>
        <v/>
      </c>
      <c r="D114" s="3" t="str">
        <f t="shared" si="10"/>
        <v/>
      </c>
      <c r="E114" s="4" t="str">
        <f t="shared" si="11"/>
        <v/>
      </c>
      <c r="F114" t="str">
        <f>IF(totalstatistic!F112&lt;&gt;0,totalstatistic!F112,"")</f>
        <v/>
      </c>
      <c r="G114" s="3" t="str">
        <f t="shared" si="12"/>
        <v/>
      </c>
      <c r="H114" s="9" t="str">
        <f t="shared" si="13"/>
        <v/>
      </c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</row>
    <row r="115" spans="1:30" x14ac:dyDescent="0.45">
      <c r="A115" s="8">
        <v>47209</v>
      </c>
      <c r="B115" s="3" t="str">
        <f>IF(totalstatistic!B113&lt;&gt;0,totalstatistic!B113/86400,"")</f>
        <v/>
      </c>
      <c r="C115" t="str">
        <f>IF(totalstatistic!E113&lt;&gt;0,totalstatistic!E113,"")</f>
        <v/>
      </c>
      <c r="D115" s="3" t="str">
        <f t="shared" si="10"/>
        <v/>
      </c>
      <c r="E115" s="4" t="str">
        <f t="shared" si="11"/>
        <v/>
      </c>
      <c r="F115" t="str">
        <f>IF(totalstatistic!F113&lt;&gt;0,totalstatistic!F113,"")</f>
        <v/>
      </c>
      <c r="G115" s="3" t="str">
        <f t="shared" si="12"/>
        <v/>
      </c>
      <c r="H115" s="9" t="str">
        <f t="shared" si="13"/>
        <v/>
      </c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</row>
    <row r="116" spans="1:30" x14ac:dyDescent="0.45">
      <c r="A116" s="8">
        <v>47239</v>
      </c>
      <c r="B116" s="3" t="str">
        <f>IF(totalstatistic!B114&lt;&gt;0,totalstatistic!B114/86400,"")</f>
        <v/>
      </c>
      <c r="C116" t="str">
        <f>IF(totalstatistic!E114&lt;&gt;0,totalstatistic!E114,"")</f>
        <v/>
      </c>
      <c r="D116" s="3" t="str">
        <f t="shared" si="10"/>
        <v/>
      </c>
      <c r="E116" s="4" t="str">
        <f t="shared" si="11"/>
        <v/>
      </c>
      <c r="F116" t="str">
        <f>IF(totalstatistic!F114&lt;&gt;0,totalstatistic!F114,"")</f>
        <v/>
      </c>
      <c r="G116" s="3" t="str">
        <f t="shared" si="12"/>
        <v/>
      </c>
      <c r="H116" s="9" t="str">
        <f t="shared" si="13"/>
        <v/>
      </c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</row>
    <row r="117" spans="1:30" x14ac:dyDescent="0.45">
      <c r="A117" s="8">
        <v>47270</v>
      </c>
      <c r="B117" s="3" t="str">
        <f>IF(totalstatistic!B115&lt;&gt;0,totalstatistic!B115/86400,"")</f>
        <v/>
      </c>
      <c r="C117" t="str">
        <f>IF(totalstatistic!E115&lt;&gt;0,totalstatistic!E115,"")</f>
        <v/>
      </c>
      <c r="D117" s="3" t="str">
        <f t="shared" si="10"/>
        <v/>
      </c>
      <c r="E117" s="4" t="str">
        <f t="shared" si="11"/>
        <v/>
      </c>
      <c r="F117" t="str">
        <f>IF(totalstatistic!F115&lt;&gt;0,totalstatistic!F115,"")</f>
        <v/>
      </c>
      <c r="G117" s="3" t="str">
        <f t="shared" si="12"/>
        <v/>
      </c>
      <c r="H117" s="9" t="str">
        <f t="shared" si="13"/>
        <v/>
      </c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</row>
    <row r="118" spans="1:30" x14ac:dyDescent="0.45">
      <c r="A118" s="8">
        <v>47300</v>
      </c>
      <c r="B118" s="3" t="str">
        <f>IF(totalstatistic!B116&lt;&gt;0,totalstatistic!B116/86400,"")</f>
        <v/>
      </c>
      <c r="C118" t="str">
        <f>IF(totalstatistic!E116&lt;&gt;0,totalstatistic!E116,"")</f>
        <v/>
      </c>
      <c r="D118" s="3" t="str">
        <f t="shared" si="10"/>
        <v/>
      </c>
      <c r="E118" s="4" t="str">
        <f t="shared" si="11"/>
        <v/>
      </c>
      <c r="F118" t="str">
        <f>IF(totalstatistic!F116&lt;&gt;0,totalstatistic!F116,"")</f>
        <v/>
      </c>
      <c r="G118" s="3" t="str">
        <f t="shared" si="12"/>
        <v/>
      </c>
      <c r="H118" s="9" t="str">
        <f t="shared" si="13"/>
        <v/>
      </c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</row>
    <row r="119" spans="1:30" x14ac:dyDescent="0.45">
      <c r="A119" s="8">
        <v>47331</v>
      </c>
      <c r="B119" s="3" t="str">
        <f>IF(totalstatistic!B117&lt;&gt;0,totalstatistic!B117/86400,"")</f>
        <v/>
      </c>
      <c r="C119" t="str">
        <f>IF(totalstatistic!E117&lt;&gt;0,totalstatistic!E117,"")</f>
        <v/>
      </c>
      <c r="D119" s="3" t="str">
        <f t="shared" si="10"/>
        <v/>
      </c>
      <c r="E119" s="4" t="str">
        <f t="shared" si="11"/>
        <v/>
      </c>
      <c r="F119" t="str">
        <f>IF(totalstatistic!F117&lt;&gt;0,totalstatistic!F117,"")</f>
        <v/>
      </c>
      <c r="G119" s="3" t="str">
        <f t="shared" si="12"/>
        <v/>
      </c>
      <c r="H119" s="9" t="str">
        <f t="shared" si="13"/>
        <v/>
      </c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</row>
    <row r="120" spans="1:30" x14ac:dyDescent="0.45">
      <c r="A120" s="8">
        <v>47362</v>
      </c>
      <c r="B120" s="3" t="str">
        <f>IF(totalstatistic!B118&lt;&gt;0,totalstatistic!B118/86400,"")</f>
        <v/>
      </c>
      <c r="C120" t="str">
        <f>IF(totalstatistic!E118&lt;&gt;0,totalstatistic!E118,"")</f>
        <v/>
      </c>
      <c r="D120" s="3" t="str">
        <f t="shared" si="10"/>
        <v/>
      </c>
      <c r="E120" s="4" t="str">
        <f t="shared" si="11"/>
        <v/>
      </c>
      <c r="F120" t="str">
        <f>IF(totalstatistic!F118&lt;&gt;0,totalstatistic!F118,"")</f>
        <v/>
      </c>
      <c r="G120" s="3" t="str">
        <f t="shared" si="12"/>
        <v/>
      </c>
      <c r="H120" s="9" t="str">
        <f t="shared" si="13"/>
        <v/>
      </c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</row>
    <row r="121" spans="1:30" x14ac:dyDescent="0.45">
      <c r="A121" s="8">
        <v>47392</v>
      </c>
      <c r="B121" s="3" t="str">
        <f>IF(totalstatistic!B119&lt;&gt;0,totalstatistic!B119/86400,"")</f>
        <v/>
      </c>
      <c r="C121" t="str">
        <f>IF(totalstatistic!E119&lt;&gt;0,totalstatistic!E119,"")</f>
        <v/>
      </c>
      <c r="D121" s="3" t="str">
        <f t="shared" si="10"/>
        <v/>
      </c>
      <c r="E121" s="4" t="str">
        <f t="shared" si="11"/>
        <v/>
      </c>
      <c r="F121" t="str">
        <f>IF(totalstatistic!F119&lt;&gt;0,totalstatistic!F119,"")</f>
        <v/>
      </c>
      <c r="G121" s="3" t="str">
        <f t="shared" si="12"/>
        <v/>
      </c>
      <c r="H121" s="9" t="str">
        <f t="shared" si="13"/>
        <v/>
      </c>
      <c r="I121" s="15"/>
      <c r="J121" s="16" t="str" cm="1">
        <f t="array" ref="J121">"Blad1!G4:G"&amp;LARGE(IF(G4:G123&lt;&gt;"",ROW(G4:G123)),1)</f>
        <v>Blad1!G4:G58</v>
      </c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</row>
    <row r="122" spans="1:30" x14ac:dyDescent="0.45">
      <c r="A122" s="8">
        <v>47423</v>
      </c>
      <c r="B122" s="3" t="str">
        <f>IF(totalstatistic!B120&lt;&gt;0,totalstatistic!B120/86400,"")</f>
        <v/>
      </c>
      <c r="C122" t="str">
        <f>IF(totalstatistic!E120&lt;&gt;0,totalstatistic!E120,"")</f>
        <v/>
      </c>
      <c r="D122" s="3" t="str">
        <f t="shared" si="10"/>
        <v/>
      </c>
      <c r="E122" s="4" t="str">
        <f t="shared" si="11"/>
        <v/>
      </c>
      <c r="F122" t="str">
        <f>IF(totalstatistic!F120&lt;&gt;0,totalstatistic!F120,"")</f>
        <v/>
      </c>
      <c r="G122" s="3" t="str">
        <f t="shared" si="12"/>
        <v/>
      </c>
      <c r="H122" s="9" t="str">
        <f t="shared" si="13"/>
        <v/>
      </c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</row>
    <row r="123" spans="1:30" x14ac:dyDescent="0.45">
      <c r="A123" s="10">
        <v>47453</v>
      </c>
      <c r="B123" s="11" t="str">
        <f>IF(totalstatistic!B121&lt;&gt;0,totalstatistic!B121/86400,"")</f>
        <v/>
      </c>
      <c r="C123" s="12" t="str">
        <f>IF(totalstatistic!E121&lt;&gt;0,totalstatistic!E121,"")</f>
        <v/>
      </c>
      <c r="D123" s="11" t="str">
        <f t="shared" si="10"/>
        <v/>
      </c>
      <c r="E123" s="13" t="str">
        <f t="shared" si="11"/>
        <v/>
      </c>
      <c r="F123" s="12" t="str">
        <f>IF(totalstatistic!F121&lt;&gt;0,totalstatistic!F121,"")</f>
        <v/>
      </c>
      <c r="G123" s="11" t="str">
        <f t="shared" si="12"/>
        <v/>
      </c>
      <c r="H123" s="14" t="str">
        <f t="shared" si="13"/>
        <v/>
      </c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</row>
    <row r="124" spans="1:30" x14ac:dyDescent="0.4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</row>
    <row r="125" spans="1:30" x14ac:dyDescent="0.4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</row>
    <row r="126" spans="1:30" x14ac:dyDescent="0.4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</row>
    <row r="127" spans="1:30" x14ac:dyDescent="0.4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</row>
    <row r="128" spans="1:30" x14ac:dyDescent="0.4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</row>
    <row r="129" spans="1:30" x14ac:dyDescent="0.4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</row>
    <row r="130" spans="1:30" x14ac:dyDescent="0.4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</row>
    <row r="131" spans="1:30" x14ac:dyDescent="0.4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</row>
    <row r="132" spans="1:30" x14ac:dyDescent="0.4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</row>
    <row r="133" spans="1:30" x14ac:dyDescent="0.4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</row>
    <row r="134" spans="1:30" x14ac:dyDescent="0.4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</row>
    <row r="135" spans="1:30" x14ac:dyDescent="0.4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</row>
    <row r="136" spans="1:30" x14ac:dyDescent="0.4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</row>
    <row r="137" spans="1:30" x14ac:dyDescent="0.4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</row>
    <row r="138" spans="1:30" x14ac:dyDescent="0.4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</row>
    <row r="139" spans="1:30" x14ac:dyDescent="0.4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</row>
    <row r="140" spans="1:30" x14ac:dyDescent="0.4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</row>
    <row r="141" spans="1:30" x14ac:dyDescent="0.4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</row>
    <row r="142" spans="1:30" x14ac:dyDescent="0.4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</row>
    <row r="143" spans="1:30" x14ac:dyDescent="0.4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</row>
    <row r="144" spans="1:30" x14ac:dyDescent="0.4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</row>
    <row r="145" spans="1:30" x14ac:dyDescent="0.4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</row>
    <row r="146" spans="1:30" x14ac:dyDescent="0.4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</row>
    <row r="147" spans="1:30" x14ac:dyDescent="0.4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</row>
    <row r="148" spans="1:30" x14ac:dyDescent="0.4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</row>
    <row r="149" spans="1:30" x14ac:dyDescent="0.4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</row>
    <row r="150" spans="1:30" x14ac:dyDescent="0.4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</row>
    <row r="151" spans="1:30" x14ac:dyDescent="0.4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</row>
    <row r="152" spans="1:30" x14ac:dyDescent="0.4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</row>
    <row r="153" spans="1:30" x14ac:dyDescent="0.4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</row>
    <row r="154" spans="1:30" x14ac:dyDescent="0.4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</row>
    <row r="155" spans="1:30" x14ac:dyDescent="0.4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</row>
    <row r="156" spans="1:30" x14ac:dyDescent="0.4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</row>
    <row r="157" spans="1:30" x14ac:dyDescent="0.4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</row>
    <row r="158" spans="1:30" x14ac:dyDescent="0.4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</row>
    <row r="159" spans="1:30" x14ac:dyDescent="0.4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</row>
    <row r="160" spans="1:30" x14ac:dyDescent="0.4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</row>
    <row r="161" spans="1:30" x14ac:dyDescent="0.45">
      <c r="A161" s="15"/>
      <c r="B161" s="15"/>
      <c r="C161" s="15"/>
      <c r="D161" s="15"/>
      <c r="E161" s="15"/>
      <c r="F161" s="15"/>
      <c r="G161" s="15"/>
      <c r="H161" s="15"/>
      <c r="I161" s="15"/>
      <c r="J161" s="16" t="str" cm="1">
        <f t="array" ref="J161">"Blad1!H4:H"&amp;LARGE(IF(H4:H123&lt;&gt;"",ROW(H4:H123)),1)</f>
        <v>Blad1!H4:H58</v>
      </c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</row>
    <row r="162" spans="1:30" x14ac:dyDescent="0.4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</row>
    <row r="163" spans="1:30" x14ac:dyDescent="0.4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</row>
    <row r="164" spans="1:30" x14ac:dyDescent="0.4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</row>
    <row r="165" spans="1:30" x14ac:dyDescent="0.4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</row>
    <row r="166" spans="1:30" x14ac:dyDescent="0.4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</row>
    <row r="167" spans="1:30" x14ac:dyDescent="0.4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</row>
    <row r="168" spans="1:30" x14ac:dyDescent="0.4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</row>
    <row r="169" spans="1:30" x14ac:dyDescent="0.4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</row>
    <row r="170" spans="1:30" x14ac:dyDescent="0.4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</row>
    <row r="171" spans="1:30" x14ac:dyDescent="0.4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</row>
    <row r="172" spans="1:30" x14ac:dyDescent="0.4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</row>
    <row r="173" spans="1:30" x14ac:dyDescent="0.4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</row>
    <row r="174" spans="1:30" x14ac:dyDescent="0.4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</row>
    <row r="175" spans="1:30" x14ac:dyDescent="0.4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</row>
    <row r="176" spans="1:30" x14ac:dyDescent="0.4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</row>
    <row r="177" spans="1:30" x14ac:dyDescent="0.4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</row>
    <row r="178" spans="1:30" x14ac:dyDescent="0.4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</row>
    <row r="179" spans="1:30" x14ac:dyDescent="0.4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</row>
    <row r="180" spans="1:30" x14ac:dyDescent="0.4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</row>
    <row r="181" spans="1:30" x14ac:dyDescent="0.4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</row>
    <row r="182" spans="1:30" x14ac:dyDescent="0.4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</row>
    <row r="183" spans="1:30" x14ac:dyDescent="0.4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</row>
    <row r="184" spans="1:30" x14ac:dyDescent="0.4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</row>
    <row r="185" spans="1:30" x14ac:dyDescent="0.4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</row>
    <row r="186" spans="1:30" x14ac:dyDescent="0.4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</row>
    <row r="187" spans="1:30" x14ac:dyDescent="0.4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</row>
    <row r="188" spans="1:30" x14ac:dyDescent="0.4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</row>
    <row r="189" spans="1:30" x14ac:dyDescent="0.4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</row>
    <row r="190" spans="1:30" x14ac:dyDescent="0.4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</row>
    <row r="191" spans="1:30" x14ac:dyDescent="0.4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</row>
    <row r="192" spans="1:30" x14ac:dyDescent="0.4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</row>
    <row r="193" spans="1:30" x14ac:dyDescent="0.4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</row>
    <row r="194" spans="1:30" x14ac:dyDescent="0.4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</row>
    <row r="195" spans="1:30" x14ac:dyDescent="0.4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</row>
    <row r="196" spans="1:30" x14ac:dyDescent="0.4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</row>
    <row r="197" spans="1:30" x14ac:dyDescent="0.4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</row>
    <row r="198" spans="1:30" x14ac:dyDescent="0.4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</row>
    <row r="199" spans="1:30" x14ac:dyDescent="0.4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</row>
    <row r="200" spans="1:30" x14ac:dyDescent="0.4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</row>
    <row r="201" spans="1:30" x14ac:dyDescent="0.4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</row>
    <row r="202" spans="1:30" x14ac:dyDescent="0.4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</sheetData>
  <pageMargins left="0.7" right="0.7" top="0.75" bottom="0.75" header="0.3" footer="0.3"/>
  <pageSetup paperSize="9" orientation="portrait" r:id="rId1"/>
  <ignoredErrors>
    <ignoredError xmlns:x16r3="http://schemas.microsoft.com/office/spreadsheetml/2018/08/main" sqref="E4:E40" x16r3:misleadingForma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6E0BB-CC39-4C92-B6EC-F2C61B89F549}">
  <dimension ref="A1:F58"/>
  <sheetViews>
    <sheetView topLeftCell="A16" workbookViewId="0">
      <selection sqref="A1:F48"/>
    </sheetView>
  </sheetViews>
  <sheetFormatPr defaultRowHeight="14.25" x14ac:dyDescent="0.45"/>
  <cols>
    <col min="1" max="1" width="16.33203125" bestFit="1" customWidth="1"/>
    <col min="2" max="2" width="28.33203125" bestFit="1" customWidth="1"/>
    <col min="3" max="3" width="24.59765625" bestFit="1" customWidth="1"/>
    <col min="4" max="4" width="25.53125" style="2" bestFit="1" customWidth="1"/>
    <col min="5" max="5" width="18.53125" bestFit="1" customWidth="1"/>
    <col min="6" max="6" width="22.3984375" bestFit="1" customWidth="1"/>
  </cols>
  <sheetData>
    <row r="1" spans="1:6" x14ac:dyDescent="0.45">
      <c r="A1" t="s">
        <v>8</v>
      </c>
      <c r="B1" t="s">
        <v>9</v>
      </c>
      <c r="C1" t="s">
        <v>10</v>
      </c>
      <c r="D1" s="2" t="s">
        <v>11</v>
      </c>
      <c r="E1" t="s">
        <v>12</v>
      </c>
      <c r="F1" t="s">
        <v>13</v>
      </c>
    </row>
    <row r="2" spans="1:6" x14ac:dyDescent="0.45">
      <c r="A2" t="s">
        <v>14</v>
      </c>
      <c r="B2">
        <v>43179</v>
      </c>
      <c r="C2" t="s">
        <v>15</v>
      </c>
      <c r="D2" s="2" t="s">
        <v>16</v>
      </c>
      <c r="E2">
        <v>31</v>
      </c>
      <c r="F2">
        <v>14</v>
      </c>
    </row>
    <row r="3" spans="1:6" x14ac:dyDescent="0.45">
      <c r="A3" t="s">
        <v>17</v>
      </c>
      <c r="B3">
        <v>68715</v>
      </c>
      <c r="C3" t="s">
        <v>18</v>
      </c>
      <c r="D3" s="2" t="s">
        <v>19</v>
      </c>
      <c r="E3">
        <v>29</v>
      </c>
      <c r="F3">
        <v>14</v>
      </c>
    </row>
    <row r="4" spans="1:6" x14ac:dyDescent="0.45">
      <c r="A4" t="s">
        <v>20</v>
      </c>
      <c r="B4">
        <v>85530</v>
      </c>
      <c r="C4" t="s">
        <v>21</v>
      </c>
      <c r="D4" s="2" t="s">
        <v>22</v>
      </c>
      <c r="E4">
        <v>31</v>
      </c>
      <c r="F4">
        <v>16</v>
      </c>
    </row>
    <row r="5" spans="1:6" x14ac:dyDescent="0.45">
      <c r="A5" t="s">
        <v>23</v>
      </c>
      <c r="B5">
        <v>108168</v>
      </c>
      <c r="C5" t="s">
        <v>24</v>
      </c>
      <c r="D5" s="2" t="s">
        <v>25</v>
      </c>
      <c r="E5">
        <v>30</v>
      </c>
      <c r="F5">
        <v>14</v>
      </c>
    </row>
    <row r="6" spans="1:6" x14ac:dyDescent="0.45">
      <c r="A6" t="s">
        <v>26</v>
      </c>
      <c r="B6">
        <v>97654</v>
      </c>
      <c r="C6" t="s">
        <v>27</v>
      </c>
      <c r="D6" s="2" t="s">
        <v>28</v>
      </c>
      <c r="E6">
        <v>31</v>
      </c>
      <c r="F6">
        <v>17</v>
      </c>
    </row>
    <row r="7" spans="1:6" x14ac:dyDescent="0.45">
      <c r="A7" t="s">
        <v>29</v>
      </c>
      <c r="B7">
        <v>93233</v>
      </c>
      <c r="C7" t="s">
        <v>30</v>
      </c>
      <c r="D7" s="2" t="s">
        <v>31</v>
      </c>
      <c r="E7">
        <v>30</v>
      </c>
      <c r="F7">
        <v>16</v>
      </c>
    </row>
    <row r="8" spans="1:6" x14ac:dyDescent="0.45">
      <c r="A8" t="s">
        <v>32</v>
      </c>
      <c r="B8">
        <v>213216</v>
      </c>
      <c r="C8" t="s">
        <v>33</v>
      </c>
      <c r="D8" s="2" t="s">
        <v>34</v>
      </c>
      <c r="E8">
        <v>31</v>
      </c>
      <c r="F8">
        <v>16</v>
      </c>
    </row>
    <row r="9" spans="1:6" x14ac:dyDescent="0.45">
      <c r="A9" t="s">
        <v>35</v>
      </c>
      <c r="B9">
        <v>219086</v>
      </c>
      <c r="C9" t="s">
        <v>36</v>
      </c>
      <c r="D9" s="2" t="s">
        <v>37</v>
      </c>
      <c r="E9">
        <v>31</v>
      </c>
      <c r="F9">
        <v>15</v>
      </c>
    </row>
    <row r="10" spans="1:6" x14ac:dyDescent="0.45">
      <c r="A10" t="s">
        <v>38</v>
      </c>
      <c r="B10">
        <v>156637</v>
      </c>
      <c r="C10" t="s">
        <v>39</v>
      </c>
      <c r="D10" s="2" t="s">
        <v>40</v>
      </c>
      <c r="E10">
        <v>30</v>
      </c>
      <c r="F10">
        <v>15</v>
      </c>
    </row>
    <row r="11" spans="1:6" x14ac:dyDescent="0.45">
      <c r="A11" t="s">
        <v>41</v>
      </c>
      <c r="B11">
        <v>205319</v>
      </c>
      <c r="C11" t="s">
        <v>42</v>
      </c>
      <c r="D11" s="2" t="s">
        <v>43</v>
      </c>
      <c r="E11">
        <v>31</v>
      </c>
      <c r="F11">
        <v>17</v>
      </c>
    </row>
    <row r="12" spans="1:6" x14ac:dyDescent="0.45">
      <c r="A12" t="s">
        <v>44</v>
      </c>
      <c r="B12">
        <v>262942</v>
      </c>
      <c r="C12" t="s">
        <v>45</v>
      </c>
      <c r="D12" s="2" t="s">
        <v>46</v>
      </c>
      <c r="E12">
        <v>30</v>
      </c>
      <c r="F12">
        <v>17</v>
      </c>
    </row>
    <row r="13" spans="1:6" x14ac:dyDescent="0.45">
      <c r="A13" t="s">
        <v>47</v>
      </c>
      <c r="B13">
        <v>265208</v>
      </c>
      <c r="C13" t="s">
        <v>48</v>
      </c>
      <c r="D13" s="2" t="s">
        <v>49</v>
      </c>
      <c r="E13">
        <v>31</v>
      </c>
      <c r="F13">
        <v>17</v>
      </c>
    </row>
    <row r="14" spans="1:6" x14ac:dyDescent="0.45">
      <c r="A14" t="s">
        <v>50</v>
      </c>
      <c r="B14">
        <v>240640</v>
      </c>
      <c r="C14" t="s">
        <v>51</v>
      </c>
      <c r="D14" s="2" t="s">
        <v>52</v>
      </c>
      <c r="E14">
        <v>31</v>
      </c>
      <c r="F14">
        <v>19</v>
      </c>
    </row>
    <row r="15" spans="1:6" x14ac:dyDescent="0.45">
      <c r="A15" t="s">
        <v>53</v>
      </c>
      <c r="B15">
        <v>245634</v>
      </c>
      <c r="C15" t="s">
        <v>54</v>
      </c>
      <c r="D15" s="2" t="s">
        <v>55</v>
      </c>
      <c r="E15">
        <v>28</v>
      </c>
      <c r="F15">
        <v>21</v>
      </c>
    </row>
    <row r="16" spans="1:6" x14ac:dyDescent="0.45">
      <c r="A16" t="s">
        <v>56</v>
      </c>
      <c r="B16">
        <v>353204</v>
      </c>
      <c r="C16" t="s">
        <v>57</v>
      </c>
      <c r="D16" s="2" t="s">
        <v>58</v>
      </c>
      <c r="E16">
        <v>31</v>
      </c>
      <c r="F16">
        <v>24</v>
      </c>
    </row>
    <row r="17" spans="1:6" x14ac:dyDescent="0.45">
      <c r="A17" t="s">
        <v>59</v>
      </c>
      <c r="B17">
        <v>465035</v>
      </c>
      <c r="C17" t="s">
        <v>60</v>
      </c>
      <c r="D17" s="2" t="s">
        <v>61</v>
      </c>
      <c r="E17">
        <v>30</v>
      </c>
      <c r="F17">
        <v>28</v>
      </c>
    </row>
    <row r="18" spans="1:6" x14ac:dyDescent="0.45">
      <c r="A18" t="s">
        <v>62</v>
      </c>
      <c r="B18">
        <v>490844</v>
      </c>
      <c r="C18" t="s">
        <v>63</v>
      </c>
      <c r="D18" s="2" t="s">
        <v>64</v>
      </c>
      <c r="E18">
        <v>31</v>
      </c>
      <c r="F18">
        <v>31</v>
      </c>
    </row>
    <row r="19" spans="1:6" x14ac:dyDescent="0.45">
      <c r="A19" t="s">
        <v>65</v>
      </c>
      <c r="B19">
        <v>416443</v>
      </c>
      <c r="C19" t="s">
        <v>66</v>
      </c>
      <c r="D19" s="2" t="s">
        <v>67</v>
      </c>
      <c r="E19">
        <v>30</v>
      </c>
      <c r="F19">
        <v>30</v>
      </c>
    </row>
    <row r="20" spans="1:6" x14ac:dyDescent="0.45">
      <c r="A20" t="s">
        <v>68</v>
      </c>
      <c r="B20">
        <v>440131</v>
      </c>
      <c r="C20" t="s">
        <v>69</v>
      </c>
      <c r="D20" s="2" t="s">
        <v>70</v>
      </c>
      <c r="E20">
        <v>31</v>
      </c>
      <c r="F20">
        <v>35</v>
      </c>
    </row>
    <row r="21" spans="1:6" x14ac:dyDescent="0.45">
      <c r="A21" t="s">
        <v>71</v>
      </c>
      <c r="B21">
        <v>365350</v>
      </c>
      <c r="C21" t="s">
        <v>72</v>
      </c>
      <c r="D21" s="2" t="s">
        <v>73</v>
      </c>
      <c r="E21">
        <v>31</v>
      </c>
      <c r="F21">
        <v>37</v>
      </c>
    </row>
    <row r="22" spans="1:6" x14ac:dyDescent="0.45">
      <c r="A22" t="s">
        <v>74</v>
      </c>
      <c r="B22">
        <v>405281</v>
      </c>
      <c r="C22" t="s">
        <v>75</v>
      </c>
      <c r="D22" s="2" t="s">
        <v>76</v>
      </c>
      <c r="E22">
        <v>30</v>
      </c>
      <c r="F22">
        <v>37</v>
      </c>
    </row>
    <row r="23" spans="1:6" x14ac:dyDescent="0.45">
      <c r="A23" t="s">
        <v>77</v>
      </c>
      <c r="B23">
        <v>358956</v>
      </c>
      <c r="C23" t="s">
        <v>78</v>
      </c>
      <c r="D23" s="2" t="s">
        <v>79</v>
      </c>
      <c r="E23">
        <v>31</v>
      </c>
      <c r="F23">
        <v>33</v>
      </c>
    </row>
    <row r="24" spans="1:6" x14ac:dyDescent="0.45">
      <c r="A24" t="s">
        <v>80</v>
      </c>
      <c r="B24">
        <v>441829</v>
      </c>
      <c r="C24" t="s">
        <v>81</v>
      </c>
      <c r="D24" s="2" t="s">
        <v>82</v>
      </c>
      <c r="E24">
        <v>30</v>
      </c>
      <c r="F24">
        <v>35</v>
      </c>
    </row>
    <row r="25" spans="1:6" x14ac:dyDescent="0.45">
      <c r="A25" t="s">
        <v>83</v>
      </c>
      <c r="B25">
        <v>414348</v>
      </c>
      <c r="C25" t="s">
        <v>84</v>
      </c>
      <c r="D25" s="2" t="s">
        <v>85</v>
      </c>
      <c r="E25">
        <v>31</v>
      </c>
      <c r="F25">
        <v>43</v>
      </c>
    </row>
    <row r="26" spans="1:6" x14ac:dyDescent="0.45">
      <c r="A26" t="s">
        <v>86</v>
      </c>
      <c r="B26">
        <v>558034</v>
      </c>
      <c r="C26" t="s">
        <v>87</v>
      </c>
      <c r="D26" s="2" t="s">
        <v>88</v>
      </c>
      <c r="E26">
        <v>31</v>
      </c>
      <c r="F26">
        <v>47</v>
      </c>
    </row>
    <row r="27" spans="1:6" x14ac:dyDescent="0.45">
      <c r="A27" t="s">
        <v>89</v>
      </c>
      <c r="B27">
        <v>549749</v>
      </c>
      <c r="C27" t="s">
        <v>90</v>
      </c>
      <c r="D27" s="2" t="s">
        <v>91</v>
      </c>
      <c r="E27">
        <v>28</v>
      </c>
      <c r="F27">
        <v>59</v>
      </c>
    </row>
    <row r="28" spans="1:6" x14ac:dyDescent="0.45">
      <c r="A28" t="s">
        <v>92</v>
      </c>
      <c r="B28">
        <v>683793</v>
      </c>
      <c r="C28" t="s">
        <v>93</v>
      </c>
      <c r="D28" s="2" t="s">
        <v>94</v>
      </c>
      <c r="E28">
        <v>31</v>
      </c>
      <c r="F28">
        <v>59</v>
      </c>
    </row>
    <row r="29" spans="1:6" x14ac:dyDescent="0.45">
      <c r="A29" t="s">
        <v>95</v>
      </c>
      <c r="B29">
        <v>688056</v>
      </c>
      <c r="C29" t="s">
        <v>96</v>
      </c>
      <c r="D29" s="2" t="s">
        <v>97</v>
      </c>
      <c r="E29">
        <v>30</v>
      </c>
      <c r="F29">
        <v>72</v>
      </c>
    </row>
    <row r="30" spans="1:6" x14ac:dyDescent="0.45">
      <c r="A30" t="s">
        <v>98</v>
      </c>
      <c r="B30">
        <v>533946</v>
      </c>
      <c r="C30" t="s">
        <v>99</v>
      </c>
      <c r="D30" s="2" t="s">
        <v>100</v>
      </c>
      <c r="E30">
        <v>31</v>
      </c>
      <c r="F30">
        <v>68</v>
      </c>
    </row>
    <row r="31" spans="1:6" x14ac:dyDescent="0.45">
      <c r="A31" t="s">
        <v>101</v>
      </c>
      <c r="B31">
        <v>503059</v>
      </c>
      <c r="C31" t="s">
        <v>102</v>
      </c>
      <c r="D31" s="2" t="s">
        <v>103</v>
      </c>
      <c r="E31">
        <v>30</v>
      </c>
      <c r="F31">
        <v>65</v>
      </c>
    </row>
    <row r="32" spans="1:6" x14ac:dyDescent="0.45">
      <c r="A32" t="s">
        <v>104</v>
      </c>
      <c r="B32">
        <v>548766</v>
      </c>
      <c r="C32" t="s">
        <v>105</v>
      </c>
      <c r="D32" s="2" t="s">
        <v>106</v>
      </c>
      <c r="E32">
        <v>31</v>
      </c>
      <c r="F32">
        <v>70</v>
      </c>
    </row>
    <row r="33" spans="1:6" x14ac:dyDescent="0.45">
      <c r="A33" t="s">
        <v>107</v>
      </c>
      <c r="B33">
        <v>411185</v>
      </c>
      <c r="C33" t="s">
        <v>108</v>
      </c>
      <c r="D33" s="2" t="s">
        <v>109</v>
      </c>
      <c r="E33">
        <v>31</v>
      </c>
      <c r="F33">
        <v>72</v>
      </c>
    </row>
    <row r="34" spans="1:6" x14ac:dyDescent="0.45">
      <c r="A34" t="s">
        <v>110</v>
      </c>
      <c r="B34">
        <v>419512</v>
      </c>
      <c r="C34" t="s">
        <v>111</v>
      </c>
      <c r="D34" s="2" t="s">
        <v>112</v>
      </c>
      <c r="E34">
        <v>30</v>
      </c>
      <c r="F34">
        <v>72</v>
      </c>
    </row>
    <row r="35" spans="1:6" x14ac:dyDescent="0.45">
      <c r="A35" t="s">
        <v>113</v>
      </c>
      <c r="B35">
        <v>582904</v>
      </c>
      <c r="C35" t="s">
        <v>114</v>
      </c>
      <c r="D35" s="2" t="s">
        <v>115</v>
      </c>
      <c r="E35">
        <v>31</v>
      </c>
      <c r="F35">
        <v>72</v>
      </c>
    </row>
    <row r="36" spans="1:6" x14ac:dyDescent="0.45">
      <c r="A36" t="s">
        <v>116</v>
      </c>
      <c r="B36">
        <v>575542</v>
      </c>
      <c r="C36" t="s">
        <v>117</v>
      </c>
      <c r="D36" s="2" t="s">
        <v>118</v>
      </c>
      <c r="E36">
        <v>30</v>
      </c>
      <c r="F36">
        <v>72</v>
      </c>
    </row>
    <row r="37" spans="1:6" x14ac:dyDescent="0.45">
      <c r="A37" t="s">
        <v>119</v>
      </c>
      <c r="B37">
        <v>684716</v>
      </c>
      <c r="C37" t="s">
        <v>120</v>
      </c>
      <c r="D37" s="2" t="s">
        <v>121</v>
      </c>
      <c r="E37">
        <v>31</v>
      </c>
      <c r="F37">
        <v>72</v>
      </c>
    </row>
    <row r="38" spans="1:6" x14ac:dyDescent="0.45">
      <c r="A38" t="s">
        <v>122</v>
      </c>
      <c r="B38">
        <v>662806</v>
      </c>
      <c r="C38" t="s">
        <v>123</v>
      </c>
      <c r="D38" s="2" t="s">
        <v>124</v>
      </c>
      <c r="E38">
        <v>31</v>
      </c>
      <c r="F38">
        <v>76</v>
      </c>
    </row>
    <row r="39" spans="1:6" x14ac:dyDescent="0.45">
      <c r="A39" t="s">
        <v>125</v>
      </c>
      <c r="B39">
        <v>648353</v>
      </c>
      <c r="C39" t="s">
        <v>126</v>
      </c>
      <c r="D39" s="2" t="s">
        <v>127</v>
      </c>
      <c r="E39">
        <v>28</v>
      </c>
      <c r="F39">
        <v>72</v>
      </c>
    </row>
    <row r="40" spans="1:6" x14ac:dyDescent="0.45">
      <c r="A40" t="s">
        <v>128</v>
      </c>
      <c r="B40">
        <v>644171</v>
      </c>
      <c r="C40" t="s">
        <v>129</v>
      </c>
      <c r="D40" s="2" t="s">
        <v>130</v>
      </c>
      <c r="E40">
        <v>31</v>
      </c>
      <c r="F40">
        <v>77</v>
      </c>
    </row>
    <row r="41" spans="1:6" x14ac:dyDescent="0.45">
      <c r="A41" t="s">
        <v>131</v>
      </c>
      <c r="B41">
        <v>596006</v>
      </c>
      <c r="C41" t="s">
        <v>132</v>
      </c>
      <c r="D41" s="2" t="s">
        <v>133</v>
      </c>
      <c r="E41">
        <v>30</v>
      </c>
      <c r="F41">
        <v>77</v>
      </c>
    </row>
    <row r="42" spans="1:6" x14ac:dyDescent="0.45">
      <c r="A42" t="s">
        <v>134</v>
      </c>
      <c r="B42">
        <v>601291</v>
      </c>
      <c r="C42" t="s">
        <v>135</v>
      </c>
      <c r="D42" s="2" t="s">
        <v>136</v>
      </c>
      <c r="E42">
        <v>31</v>
      </c>
      <c r="F42">
        <v>76</v>
      </c>
    </row>
    <row r="43" spans="1:6" x14ac:dyDescent="0.45">
      <c r="A43" t="s">
        <v>137</v>
      </c>
      <c r="B43">
        <v>604999</v>
      </c>
      <c r="C43" t="s">
        <v>138</v>
      </c>
      <c r="D43" s="2" t="s">
        <v>139</v>
      </c>
      <c r="E43">
        <v>30</v>
      </c>
      <c r="F43">
        <v>77</v>
      </c>
    </row>
    <row r="44" spans="1:6" x14ac:dyDescent="0.45">
      <c r="A44" t="s">
        <v>140</v>
      </c>
      <c r="B44">
        <v>544725</v>
      </c>
      <c r="C44" t="s">
        <v>141</v>
      </c>
      <c r="D44" s="2" t="s">
        <v>142</v>
      </c>
      <c r="E44">
        <v>31</v>
      </c>
      <c r="F44">
        <v>77</v>
      </c>
    </row>
    <row r="45" spans="1:6" x14ac:dyDescent="0.45">
      <c r="A45" t="s">
        <v>143</v>
      </c>
      <c r="B45">
        <v>473342</v>
      </c>
      <c r="C45" t="s">
        <v>144</v>
      </c>
      <c r="D45" s="2" t="s">
        <v>145</v>
      </c>
      <c r="E45">
        <v>31</v>
      </c>
      <c r="F45">
        <v>74</v>
      </c>
    </row>
    <row r="46" spans="1:6" x14ac:dyDescent="0.45">
      <c r="A46" t="s">
        <v>146</v>
      </c>
      <c r="B46">
        <v>490892</v>
      </c>
      <c r="C46" t="s">
        <v>147</v>
      </c>
      <c r="D46" s="2" t="s">
        <v>148</v>
      </c>
      <c r="E46">
        <v>30</v>
      </c>
      <c r="F46">
        <v>72</v>
      </c>
    </row>
    <row r="47" spans="1:6" x14ac:dyDescent="0.45">
      <c r="A47" t="s">
        <v>149</v>
      </c>
      <c r="B47">
        <v>516871</v>
      </c>
      <c r="C47" t="s">
        <v>150</v>
      </c>
      <c r="D47" s="2" t="s">
        <v>151</v>
      </c>
      <c r="E47">
        <v>31</v>
      </c>
      <c r="F47">
        <v>80</v>
      </c>
    </row>
    <row r="48" spans="1:6" x14ac:dyDescent="0.45">
      <c r="A48" t="s">
        <v>152</v>
      </c>
      <c r="B48">
        <v>480256</v>
      </c>
      <c r="C48" t="s">
        <v>153</v>
      </c>
      <c r="D48" s="2" t="s">
        <v>154</v>
      </c>
      <c r="E48">
        <v>30</v>
      </c>
      <c r="F48">
        <v>75</v>
      </c>
    </row>
    <row r="49" spans="1:6" x14ac:dyDescent="0.45">
      <c r="A49" t="s">
        <v>155</v>
      </c>
      <c r="B49">
        <v>464812</v>
      </c>
      <c r="C49" t="s">
        <v>156</v>
      </c>
      <c r="D49" s="2" t="s">
        <v>157</v>
      </c>
      <c r="E49">
        <v>31</v>
      </c>
      <c r="F49">
        <v>78</v>
      </c>
    </row>
    <row r="50" spans="1:6" x14ac:dyDescent="0.45">
      <c r="A50" t="s">
        <v>158</v>
      </c>
      <c r="B50">
        <v>480445</v>
      </c>
      <c r="C50" t="s">
        <v>161</v>
      </c>
      <c r="D50" s="2" t="s">
        <v>162</v>
      </c>
      <c r="E50">
        <v>31</v>
      </c>
      <c r="F50">
        <v>78</v>
      </c>
    </row>
    <row r="51" spans="1:6" x14ac:dyDescent="0.45">
      <c r="A51" t="s">
        <v>159</v>
      </c>
      <c r="B51">
        <v>442410</v>
      </c>
      <c r="C51" t="s">
        <v>164</v>
      </c>
      <c r="D51" s="2" t="s">
        <v>165</v>
      </c>
      <c r="E51">
        <v>29</v>
      </c>
      <c r="F51">
        <v>85</v>
      </c>
    </row>
    <row r="52" spans="1:6" x14ac:dyDescent="0.45">
      <c r="A52" t="s">
        <v>163</v>
      </c>
      <c r="B52">
        <v>507577</v>
      </c>
      <c r="C52" t="s">
        <v>167</v>
      </c>
      <c r="D52" s="2" t="s">
        <v>168</v>
      </c>
      <c r="E52">
        <v>31</v>
      </c>
      <c r="F52">
        <v>85</v>
      </c>
    </row>
    <row r="53" spans="1:6" x14ac:dyDescent="0.45">
      <c r="A53" t="s">
        <v>166</v>
      </c>
      <c r="B53">
        <v>566927</v>
      </c>
      <c r="C53" t="s">
        <v>170</v>
      </c>
      <c r="D53" s="2" t="s">
        <v>171</v>
      </c>
      <c r="E53">
        <v>30</v>
      </c>
      <c r="F53">
        <v>79</v>
      </c>
    </row>
    <row r="54" spans="1:6" x14ac:dyDescent="0.45">
      <c r="A54" t="s">
        <v>169</v>
      </c>
      <c r="B54">
        <v>467214</v>
      </c>
      <c r="C54" t="s">
        <v>173</v>
      </c>
      <c r="D54" s="2" t="s">
        <v>174</v>
      </c>
      <c r="E54">
        <v>31</v>
      </c>
      <c r="F54">
        <v>83</v>
      </c>
    </row>
    <row r="55" spans="1:6" x14ac:dyDescent="0.45">
      <c r="A55" t="s">
        <v>172</v>
      </c>
      <c r="B55">
        <v>523445</v>
      </c>
      <c r="C55" t="s">
        <v>176</v>
      </c>
      <c r="D55" s="2" t="s">
        <v>177</v>
      </c>
      <c r="E55">
        <v>30</v>
      </c>
      <c r="F55">
        <v>84</v>
      </c>
    </row>
    <row r="56" spans="1:6" x14ac:dyDescent="0.45">
      <c r="A56" t="s">
        <v>175</v>
      </c>
      <c r="B56">
        <v>498545</v>
      </c>
      <c r="C56" t="s">
        <v>179</v>
      </c>
      <c r="D56" s="2" t="s">
        <v>180</v>
      </c>
      <c r="E56">
        <v>31</v>
      </c>
      <c r="F56">
        <v>81</v>
      </c>
    </row>
    <row r="57" spans="1:6" x14ac:dyDescent="0.45">
      <c r="A57" t="s">
        <v>178</v>
      </c>
      <c r="B57">
        <v>0</v>
      </c>
      <c r="C57" t="s">
        <v>160</v>
      </c>
      <c r="D57" s="2" t="s">
        <v>160</v>
      </c>
      <c r="E57">
        <v>31</v>
      </c>
      <c r="F57">
        <v>0</v>
      </c>
    </row>
    <row r="58" spans="1:6" x14ac:dyDescent="0.45">
      <c r="A58" t="s">
        <v>181</v>
      </c>
      <c r="B58">
        <v>0</v>
      </c>
      <c r="C58" t="s">
        <v>160</v>
      </c>
      <c r="D58" s="2" t="s">
        <v>160</v>
      </c>
      <c r="E58">
        <v>30</v>
      </c>
      <c r="F58">
        <v>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49B58B7-91E7-4ABB-BFF0-0FECF034E13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totalstatistic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Lindquist</dc:creator>
  <cp:keywords/>
  <dc:description/>
  <cp:lastModifiedBy>Peter Lindquist</cp:lastModifiedBy>
  <cp:revision/>
  <dcterms:created xsi:type="dcterms:W3CDTF">2022-01-01T13:56:45Z</dcterms:created>
  <dcterms:modified xsi:type="dcterms:W3CDTF">2024-08-01T14:12:00Z</dcterms:modified>
  <cp:category/>
  <cp:contentStatus/>
</cp:coreProperties>
</file>